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" sheetId="1" r:id="rId1"/>
    <sheet name="11.2" sheetId="2" r:id="rId2"/>
    <sheet name="11.3" sheetId="3" r:id="rId3"/>
    <sheet name="11.4" sheetId="4" r:id="rId4"/>
    <sheet name="11.5" sheetId="5" r:id="rId5"/>
    <sheet name="11.6" sheetId="6" r:id="rId6"/>
    <sheet name="11.7" sheetId="7" r:id="rId7"/>
    <sheet name="11.8" sheetId="8" r:id="rId8"/>
    <sheet name="11.9" sheetId="9" r:id="rId9"/>
    <sheet name="11.10" sheetId="10" r:id="rId10"/>
    <sheet name="11.11" sheetId="11" r:id="rId11"/>
    <sheet name="11.12" sheetId="12" r:id="rId12"/>
    <sheet name="11.13" sheetId="13" r:id="rId13"/>
    <sheet name="11.14" sheetId="14" r:id="rId14"/>
    <sheet name="11.15" sheetId="15" r:id="rId15"/>
    <sheet name="11.16" sheetId="16" r:id="rId16"/>
    <sheet name="11.17" sheetId="17" r:id="rId17"/>
    <sheet name="11.18" sheetId="18" r:id="rId18"/>
    <sheet name="11.19" sheetId="19" r:id="rId19"/>
    <sheet name="11.20" sheetId="20" r:id="rId20"/>
    <sheet name="11.21" sheetId="21" r:id="rId21"/>
    <sheet name="11.22" sheetId="22" r:id="rId22"/>
    <sheet name="11.23" sheetId="23" r:id="rId23"/>
    <sheet name="11.24" sheetId="24" r:id="rId24"/>
    <sheet name="11.25" sheetId="25" r:id="rId25"/>
    <sheet name="11.26" sheetId="26" r:id="rId26"/>
    <sheet name="11.27" sheetId="27" r:id="rId27"/>
    <sheet name="11.28" sheetId="28" r:id="rId28"/>
    <sheet name="11.29" sheetId="29" r:id="rId29"/>
    <sheet name="11.30" sheetId="30" r:id="rId30"/>
    <sheet name="11.31" sheetId="31" r:id="rId31"/>
    <sheet name="11.32" sheetId="32" r:id="rId32"/>
    <sheet name="11.33" sheetId="33" r:id="rId33"/>
    <sheet name="11.34" sheetId="34" r:id="rId34"/>
    <sheet name="11.35" sheetId="35" r:id="rId35"/>
    <sheet name="11.36" sheetId="36" r:id="rId36"/>
    <sheet name="11.37" sheetId="37" r:id="rId37"/>
    <sheet name="11.38" sheetId="38" r:id="rId38"/>
    <sheet name="11.39" sheetId="39" r:id="rId39"/>
    <sheet name="11.40" sheetId="40" r:id="rId40"/>
    <sheet name="11.41" sheetId="41" r:id="rId41"/>
    <sheet name="11.42" sheetId="42" r:id="rId42"/>
    <sheet name="11.43" sheetId="43" r:id="rId43"/>
    <sheet name="11.44" sheetId="44" r:id="rId44"/>
    <sheet name="11.45" sheetId="45" r:id="rId45"/>
    <sheet name="11.46" sheetId="46" r:id="rId46"/>
    <sheet name="11.47" sheetId="47" r:id="rId47"/>
    <sheet name="11.48" sheetId="48" r:id="rId48"/>
    <sheet name="11.49" sheetId="49" r:id="rId49"/>
    <sheet name="11.50" sheetId="50" r:id="rId50"/>
    <sheet name="11.51" sheetId="51" r:id="rId51"/>
    <sheet name="11.52" sheetId="52" r:id="rId52"/>
    <sheet name="11.53" sheetId="53" r:id="rId53"/>
    <sheet name="11.54" sheetId="54" r:id="rId54"/>
    <sheet name="11.55" sheetId="55" r:id="rId55"/>
    <sheet name="11.56" sheetId="56" r:id="rId56"/>
    <sheet name="11.57" sheetId="57" r:id="rId57"/>
    <sheet name="11.58" sheetId="58" r:id="rId58"/>
    <sheet name="11.59" sheetId="59" r:id="rId59"/>
    <sheet name="11.60" sheetId="60" r:id="rId60"/>
    <sheet name="11.61" sheetId="61" r:id="rId61"/>
    <sheet name="11.62" sheetId="62" r:id="rId62"/>
    <sheet name="11.63" sheetId="63" r:id="rId63"/>
    <sheet name="11.64" sheetId="64" r:id="rId64"/>
    <sheet name="11.65" sheetId="65" r:id="rId65"/>
    <sheet name="11.66" sheetId="66" r:id="rId66"/>
  </sheets>
  <externalReferences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A" localSheetId="10">'[3]p19'!#REF!</definedName>
    <definedName name="\A" localSheetId="12">'[3]p19'!#REF!</definedName>
    <definedName name="\A" localSheetId="13">'[3]p19'!#REF!</definedName>
    <definedName name="\A" localSheetId="16">'[3]p19'!#REF!</definedName>
    <definedName name="\A" localSheetId="18">'[3]p19'!#REF!</definedName>
    <definedName name="\A" localSheetId="1">#REF!</definedName>
    <definedName name="\A" localSheetId="20">'[3]p19'!#REF!</definedName>
    <definedName name="\A" localSheetId="22">'[3]p19'!#REF!</definedName>
    <definedName name="\A" localSheetId="24">'[3]p19'!#REF!</definedName>
    <definedName name="\A" localSheetId="25">'[3]p19'!#REF!</definedName>
    <definedName name="\A" localSheetId="28">'[3]p19'!#REF!</definedName>
    <definedName name="\A" localSheetId="30">'[3]p19'!#REF!</definedName>
    <definedName name="\A" localSheetId="32">'[3]p19'!#REF!</definedName>
    <definedName name="\A" localSheetId="34">'[3]p19'!#REF!</definedName>
    <definedName name="\A" localSheetId="35">'[3]p19'!#REF!</definedName>
    <definedName name="\A" localSheetId="39">'11.40'!#REF!</definedName>
    <definedName name="\A" localSheetId="40">'[3]p19'!#REF!</definedName>
    <definedName name="\A" localSheetId="42">'[3]p19'!#REF!</definedName>
    <definedName name="\A" localSheetId="44">'[3]p19'!#REF!</definedName>
    <definedName name="\A" localSheetId="46">'[3]p19'!#REF!</definedName>
    <definedName name="\A" localSheetId="48">'[3]p19'!#REF!</definedName>
    <definedName name="\A" localSheetId="50">'[3]p19'!#REF!</definedName>
    <definedName name="\A" localSheetId="51">'[3]p19'!#REF!</definedName>
    <definedName name="\A" localSheetId="55">'11.56'!#REF!</definedName>
    <definedName name="\A" localSheetId="56">'[3]p19'!#REF!</definedName>
    <definedName name="\A" localSheetId="58">'[3]p19'!#REF!</definedName>
    <definedName name="\A" localSheetId="60">'[3]p19'!#REF!</definedName>
    <definedName name="\A" localSheetId="62">'[3]p19'!#REF!</definedName>
    <definedName name="\A" localSheetId="64">'[3]p19'!#REF!</definedName>
    <definedName name="\A" localSheetId="6">'[3]p19'!#REF!</definedName>
    <definedName name="\A" localSheetId="7">'[3]p19'!#REF!</definedName>
    <definedName name="\A">#REF!</definedName>
    <definedName name="\B" localSheetId="1">#REF!</definedName>
    <definedName name="\B">#REF!</definedName>
    <definedName name="\C" localSheetId="10">'[3]p19'!#REF!</definedName>
    <definedName name="\C" localSheetId="12">'[3]p19'!#REF!</definedName>
    <definedName name="\C" localSheetId="13">'[3]p19'!#REF!</definedName>
    <definedName name="\C" localSheetId="16">'[3]p19'!#REF!</definedName>
    <definedName name="\C" localSheetId="18">'[3]p19'!#REF!</definedName>
    <definedName name="\C" localSheetId="1">#REF!</definedName>
    <definedName name="\C" localSheetId="20">'[3]p19'!#REF!</definedName>
    <definedName name="\C" localSheetId="22">'[3]p19'!#REF!</definedName>
    <definedName name="\C" localSheetId="24">'[3]p19'!#REF!</definedName>
    <definedName name="\C" localSheetId="25">'[3]p19'!#REF!</definedName>
    <definedName name="\C" localSheetId="28">'[3]p19'!#REF!</definedName>
    <definedName name="\C" localSheetId="30">'[3]p19'!#REF!</definedName>
    <definedName name="\C" localSheetId="32">'[3]p19'!#REF!</definedName>
    <definedName name="\C" localSheetId="34">'[3]p19'!#REF!</definedName>
    <definedName name="\C" localSheetId="35">'[3]p19'!#REF!</definedName>
    <definedName name="\C" localSheetId="39">'11.40'!#REF!</definedName>
    <definedName name="\C" localSheetId="40">'[3]p19'!#REF!</definedName>
    <definedName name="\C" localSheetId="42">'[3]p19'!#REF!</definedName>
    <definedName name="\C" localSheetId="44">'[3]p19'!#REF!</definedName>
    <definedName name="\C" localSheetId="46">'[3]p19'!#REF!</definedName>
    <definedName name="\C" localSheetId="48">'[3]p19'!#REF!</definedName>
    <definedName name="\C" localSheetId="50">'[3]p19'!#REF!</definedName>
    <definedName name="\C" localSheetId="51">'[3]p19'!#REF!</definedName>
    <definedName name="\C" localSheetId="55">'11.56'!#REF!</definedName>
    <definedName name="\C" localSheetId="56">'[3]p19'!#REF!</definedName>
    <definedName name="\C" localSheetId="58">'[3]p19'!#REF!</definedName>
    <definedName name="\C" localSheetId="60">'[3]p19'!#REF!</definedName>
    <definedName name="\C" localSheetId="62">'[3]p19'!#REF!</definedName>
    <definedName name="\C" localSheetId="64">'[3]p19'!#REF!</definedName>
    <definedName name="\C" localSheetId="6">'[3]p19'!#REF!</definedName>
    <definedName name="\C" localSheetId="7">'[3]p19'!#REF!</definedName>
    <definedName name="\C">#REF!</definedName>
    <definedName name="\D" localSheetId="1">'[6]19.11-12'!$B$51</definedName>
    <definedName name="\D">'[6]19.11-12'!$B$51</definedName>
    <definedName name="\G" localSheetId="10">'[3]p19'!#REF!</definedName>
    <definedName name="\G" localSheetId="12">'[3]p19'!#REF!</definedName>
    <definedName name="\G" localSheetId="13">'[3]p19'!#REF!</definedName>
    <definedName name="\G" localSheetId="16">'[3]p19'!#REF!</definedName>
    <definedName name="\G" localSheetId="18">'[3]p19'!#REF!</definedName>
    <definedName name="\G" localSheetId="1">#REF!</definedName>
    <definedName name="\G" localSheetId="20">'[3]p19'!#REF!</definedName>
    <definedName name="\G" localSheetId="22">'[3]p19'!#REF!</definedName>
    <definedName name="\G" localSheetId="24">'[3]p19'!#REF!</definedName>
    <definedName name="\G" localSheetId="25">'[3]p19'!#REF!</definedName>
    <definedName name="\G" localSheetId="28">'[3]p19'!#REF!</definedName>
    <definedName name="\G" localSheetId="30">'[3]p19'!#REF!</definedName>
    <definedName name="\G" localSheetId="32">'[3]p19'!#REF!</definedName>
    <definedName name="\G" localSheetId="34">'[3]p19'!#REF!</definedName>
    <definedName name="\G" localSheetId="35">'[3]p19'!#REF!</definedName>
    <definedName name="\G" localSheetId="39">'11.40'!#REF!</definedName>
    <definedName name="\G" localSheetId="40">'[3]p19'!#REF!</definedName>
    <definedName name="\G" localSheetId="42">'[3]p19'!#REF!</definedName>
    <definedName name="\G" localSheetId="44">'[3]p19'!#REF!</definedName>
    <definedName name="\G" localSheetId="46">'[3]p19'!#REF!</definedName>
    <definedName name="\G" localSheetId="48">'[3]p19'!#REF!</definedName>
    <definedName name="\G" localSheetId="50">'[3]p19'!#REF!</definedName>
    <definedName name="\G" localSheetId="51">'[3]p19'!#REF!</definedName>
    <definedName name="\G" localSheetId="55">'11.56'!#REF!</definedName>
    <definedName name="\G" localSheetId="56">'[3]p19'!#REF!</definedName>
    <definedName name="\G" localSheetId="58">'[3]p19'!#REF!</definedName>
    <definedName name="\G" localSheetId="60">'[3]p19'!#REF!</definedName>
    <definedName name="\G" localSheetId="62">'[3]p19'!#REF!</definedName>
    <definedName name="\G" localSheetId="64">'[3]p19'!#REF!</definedName>
    <definedName name="\G" localSheetId="6">'[3]p19'!#REF!</definedName>
    <definedName name="\G" localSheetId="7">'[3]p19'!#REF!</definedName>
    <definedName name="\G">#REF!</definedName>
    <definedName name="\I" localSheetId="1">#REF!</definedName>
    <definedName name="\I">#REF!</definedName>
    <definedName name="\L" localSheetId="1">'[6]19.11-12'!$B$53</definedName>
    <definedName name="\L">'[6]19.11-12'!$B$53</definedName>
    <definedName name="\N" localSheetId="1">#REF!</definedName>
    <definedName name="\N">#REF!</definedName>
    <definedName name="\T" localSheetId="1">'[4]GANADE10'!$B$90</definedName>
    <definedName name="\T">'[4]GANADE10'!$B$90</definedName>
    <definedName name="__123Graph_A" localSheetId="1" hidden="1">'[6]19.14-15'!$B$34:$B$37</definedName>
    <definedName name="__123Graph_A" hidden="1">'[6]19.14-15'!$B$34:$B$37</definedName>
    <definedName name="__123Graph_ACurrent" localSheetId="1" hidden="1">'[6]19.14-15'!$B$34:$B$37</definedName>
    <definedName name="__123Graph_ACurrent" hidden="1">'[6]19.14-15'!$B$34:$B$37</definedName>
    <definedName name="__123Graph_AGrßfico1" localSheetId="1" hidden="1">'[6]19.14-15'!$B$34:$B$37</definedName>
    <definedName name="__123Graph_AGrßfico1" hidden="1">'[6]19.14-15'!$B$34:$B$37</definedName>
    <definedName name="__123Graph_B" localSheetId="0" hidden="1">'[2]p122'!#REF!</definedName>
    <definedName name="__123Graph_B" localSheetId="1" hidden="1">'[1]p122'!#REF!</definedName>
    <definedName name="__123Graph_B" hidden="1">'[1]p122'!#REF!</definedName>
    <definedName name="__123Graph_BCurrent" localSheetId="1" hidden="1">'[6]19.14-15'!#REF!</definedName>
    <definedName name="__123Graph_BCurrent" hidden="1">'[6]19.14-15'!#REF!</definedName>
    <definedName name="__123Graph_BGrßfico1" localSheetId="1" hidden="1">'[6]19.14-15'!#REF!</definedName>
    <definedName name="__123Graph_BGrßfico1" hidden="1">'[6]19.14-15'!#REF!</definedName>
    <definedName name="__123Graph_C" localSheetId="1" hidden="1">'[6]19.14-15'!$C$34:$C$37</definedName>
    <definedName name="__123Graph_C" hidden="1">'[6]19.14-15'!$C$34:$C$37</definedName>
    <definedName name="__123Graph_CCurrent" localSheetId="1" hidden="1">'[6]19.14-15'!$C$34:$C$37</definedName>
    <definedName name="__123Graph_CCurrent" hidden="1">'[6]19.14-15'!$C$34:$C$37</definedName>
    <definedName name="__123Graph_CGrßfico1" localSheetId="1" hidden="1">'[6]19.14-15'!$C$34:$C$37</definedName>
    <definedName name="__123Graph_CGrßfico1" hidden="1">'[6]19.14-15'!$C$34:$C$37</definedName>
    <definedName name="__123Graph_D" localSheetId="0" hidden="1">'[2]p122'!#REF!</definedName>
    <definedName name="__123Graph_D" localSheetId="1" hidden="1">'[1]p122'!#REF!</definedName>
    <definedName name="__123Graph_D" hidden="1">'[1]p122'!#REF!</definedName>
    <definedName name="__123Graph_DCurrent" localSheetId="1" hidden="1">'[6]19.14-15'!#REF!</definedName>
    <definedName name="__123Graph_DCurrent" hidden="1">'[6]19.14-15'!#REF!</definedName>
    <definedName name="__123Graph_DGrßfico1" localSheetId="1" hidden="1">'[6]19.14-15'!#REF!</definedName>
    <definedName name="__123Graph_DGrßfico1" hidden="1">'[6]19.14-15'!#REF!</definedName>
    <definedName name="__123Graph_E" localSheetId="1" hidden="1">'[6]19.14-15'!$D$34:$D$37</definedName>
    <definedName name="__123Graph_E" hidden="1">'[6]19.14-15'!$D$34:$D$37</definedName>
    <definedName name="__123Graph_ECurrent" localSheetId="1" hidden="1">'[6]19.14-15'!$D$34:$D$37</definedName>
    <definedName name="__123Graph_ECurrent" hidden="1">'[6]19.14-15'!$D$34:$D$37</definedName>
    <definedName name="__123Graph_EGrßfico1" localSheetId="1" hidden="1">'[6]19.14-15'!$D$34:$D$37</definedName>
    <definedName name="__123Graph_EGrßfico1" hidden="1">'[6]19.14-15'!$D$34:$D$37</definedName>
    <definedName name="__123Graph_F" localSheetId="0" hidden="1">'[2]p122'!#REF!</definedName>
    <definedName name="__123Graph_F" localSheetId="1" hidden="1">'[1]p122'!#REF!</definedName>
    <definedName name="__123Graph_F" hidden="1">'[1]p122'!#REF!</definedName>
    <definedName name="__123Graph_FCurrent" localSheetId="1" hidden="1">'[6]19.14-15'!#REF!</definedName>
    <definedName name="__123Graph_FCurrent" hidden="1">'[6]19.14-15'!#REF!</definedName>
    <definedName name="__123Graph_FGrßfico1" localSheetId="1" hidden="1">'[6]19.14-15'!#REF!</definedName>
    <definedName name="__123Graph_FGrßfico1" hidden="1">'[6]19.14-15'!#REF!</definedName>
    <definedName name="__123Graph_X" localSheetId="0" hidden="1">'[2]p122'!#REF!</definedName>
    <definedName name="__123Graph_X" localSheetId="1" hidden="1">'[1]p122'!#REF!</definedName>
    <definedName name="__123Graph_X" hidden="1">'[1]p122'!#REF!</definedName>
    <definedName name="__123Graph_XCurrent" localSheetId="1" hidden="1">'[6]19.14-15'!#REF!</definedName>
    <definedName name="__123Graph_XCurrent" hidden="1">'[6]19.14-15'!#REF!</definedName>
    <definedName name="__123Graph_XGrßfico1" localSheetId="1" hidden="1">'[6]19.14-15'!#REF!</definedName>
    <definedName name="__123Graph_XGrßfico1" hidden="1">'[6]19.14-15'!#REF!</definedName>
    <definedName name="A_impresión_IM" localSheetId="1">#REF!</definedName>
    <definedName name="A_impresión_IM">#REF!</definedName>
    <definedName name="alk" localSheetId="1">'[6]19.11-12'!$B$53</definedName>
    <definedName name="alk">'[6]19.11-12'!$B$53</definedName>
    <definedName name="_xlnm.Print_Area" localSheetId="9">'11.10'!$A$1:$I$87</definedName>
    <definedName name="_xlnm.Print_Area" localSheetId="11">'11.12'!$A$1:$I$68</definedName>
    <definedName name="_xlnm.Print_Area" localSheetId="14">'11.15'!$A$1:$I$86</definedName>
    <definedName name="_xlnm.Print_Area" localSheetId="15">'11.16'!$A$1:$E$86</definedName>
    <definedName name="_xlnm.Print_Area" localSheetId="17">'11.18'!$A$1:$I$86</definedName>
    <definedName name="_xlnm.Print_Area" localSheetId="1">'11.2'!$A$1:$B$25</definedName>
    <definedName name="_xlnm.Print_Area" localSheetId="19">'11.20'!$A$1:$I$86</definedName>
    <definedName name="_xlnm.Print_Area" localSheetId="21">'11.22'!$A$1:$I$86</definedName>
    <definedName name="_xlnm.Print_Area" localSheetId="23">'11.24'!$A$1:$I$67</definedName>
    <definedName name="_xlnm.Print_Area" localSheetId="26">'11.27'!$A$1:$I$71</definedName>
    <definedName name="_xlnm.Print_Area" localSheetId="27">'11.28'!$A$1:$I$72</definedName>
    <definedName name="_xlnm.Print_Area" localSheetId="2">'11.3'!$A$1:$I$78</definedName>
    <definedName name="_xlnm.Print_Area" localSheetId="29">'11.30'!$A$1:$I$86</definedName>
    <definedName name="_xlnm.Print_Area" localSheetId="31">'11.32'!$A$1:$I$73</definedName>
    <definedName name="_xlnm.Print_Area" localSheetId="33">'11.34'!$A$1:$I$63</definedName>
    <definedName name="_xlnm.Print_Area" localSheetId="36">'11.37'!$A$1:$I$86</definedName>
    <definedName name="_xlnm.Print_Area" localSheetId="37">'11.38'!$A$1:$G$87</definedName>
    <definedName name="_xlnm.Print_Area" localSheetId="38">'11.39'!$A:$IV</definedName>
    <definedName name="_xlnm.Print_Area" localSheetId="3">'11.4'!$A$1:$F$60</definedName>
    <definedName name="_xlnm.Print_Area" localSheetId="41">'11.42'!$A$1:$I$86</definedName>
    <definedName name="_xlnm.Print_Area" localSheetId="43">'11.44'!$A$1:$I$86</definedName>
    <definedName name="_xlnm.Print_Area" localSheetId="45">'11.46'!$A$1:$I$67</definedName>
    <definedName name="_xlnm.Print_Area" localSheetId="47">'11.48'!$A$1:$I$86</definedName>
    <definedName name="_xlnm.Print_Area" localSheetId="4">'11.5'!$A$1:$E$86</definedName>
    <definedName name="_xlnm.Print_Area" localSheetId="49">'11.50'!$A$1:$I$86</definedName>
    <definedName name="_xlnm.Print_Area" localSheetId="50">'11.51'!$A:$IV</definedName>
    <definedName name="_xlnm.Print_Area" localSheetId="51">'11.52'!$A:$IV</definedName>
    <definedName name="_xlnm.Print_Area" localSheetId="52">'11.53'!$A$1:$I$86</definedName>
    <definedName name="_xlnm.Print_Area" localSheetId="53">'11.54'!$A$1:$I$87</definedName>
    <definedName name="_xlnm.Print_Area" localSheetId="57">'11.58'!$A$1:$I$86</definedName>
    <definedName name="_xlnm.Print_Area" localSheetId="5">'11.6'!$A$1:$G$86</definedName>
    <definedName name="_xlnm.Print_Area" localSheetId="59">'11.60'!$A$1:$D$35</definedName>
    <definedName name="_xlnm.Print_Area" localSheetId="61">'11.62'!$A$1:$I$86</definedName>
    <definedName name="_xlnm.Print_Area" localSheetId="63">'11.64'!$A$1:$I$86</definedName>
    <definedName name="_xlnm.Print_Area" localSheetId="65">'11.66'!$A$1:$I$86</definedName>
    <definedName name="_xlnm.Print_Area" localSheetId="8">'11.9'!$A$1:$I$86</definedName>
    <definedName name="DatosExternos_1" localSheetId="9">'11.10'!$B$9:$I$86</definedName>
    <definedName name="DatosExternos_1" localSheetId="11">'11.12'!$B$8:$I$66</definedName>
    <definedName name="DatosExternos_1" localSheetId="14">'11.15'!$B$8:$I$85</definedName>
    <definedName name="DatosExternos_1" localSheetId="15">'11.16'!$B$8:$E$85</definedName>
    <definedName name="DatosExternos_1" localSheetId="17">'11.18'!$B$8:$I$85</definedName>
    <definedName name="DatosExternos_1" localSheetId="19">'11.20'!$B$8:$I$85</definedName>
    <definedName name="DatosExternos_1" localSheetId="21">'11.22'!$B$8:$I$85</definedName>
    <definedName name="DatosExternos_1" localSheetId="23">'11.24'!$B$8:$I$67</definedName>
    <definedName name="DatosExternos_1" localSheetId="26">'11.27'!$B$8:$I$66</definedName>
    <definedName name="DatosExternos_1" localSheetId="27">'11.28'!$B$9:$I$67</definedName>
    <definedName name="DatosExternos_1" localSheetId="2">'11.3'!$B$9:$I$76</definedName>
    <definedName name="DatosExternos_1" localSheetId="29">'11.30'!$B$8:$I$85</definedName>
    <definedName name="DatosExternos_1" localSheetId="31">'11.32'!$B$8:$I$76</definedName>
    <definedName name="DatosExternos_1" localSheetId="33">'11.34'!$B$8:$I$66</definedName>
    <definedName name="DatosExternos_1" localSheetId="36">'11.37'!$B$8:$I$85</definedName>
    <definedName name="DatosExternos_1" localSheetId="37">'11.38'!$B$9:$G$86</definedName>
    <definedName name="DatosExternos_1" localSheetId="3">'11.4'!$B$9:$F$59</definedName>
    <definedName name="DatosExternos_1" localSheetId="41">'11.42'!$B$8:$I$85</definedName>
    <definedName name="DatosExternos_1" localSheetId="43">'11.44'!$B$8:$I$85</definedName>
    <definedName name="DatosExternos_1" localSheetId="45">'11.46'!$B$8:$I$64</definedName>
    <definedName name="DatosExternos_1" localSheetId="47">'11.48'!$B$8:$I$85</definedName>
    <definedName name="DatosExternos_1" localSheetId="4">'11.5'!$B$8:$E$85</definedName>
    <definedName name="DatosExternos_1" localSheetId="49">'11.50'!$B$8:$I$85</definedName>
    <definedName name="DatosExternos_1" localSheetId="52">'11.53'!$B$8:$I$85</definedName>
    <definedName name="DatosExternos_1" localSheetId="53">'11.54'!$B$9:$I$86</definedName>
    <definedName name="DatosExternos_1" localSheetId="57">'11.58'!$B$8:$I$85</definedName>
    <definedName name="DatosExternos_1" localSheetId="59">'11.60'!$B$7:$D$37</definedName>
    <definedName name="DatosExternos_1" localSheetId="61">'11.62'!$B$8:$I$85</definedName>
    <definedName name="DatosExternos_1" localSheetId="63">'11.64'!$B$8:$I$85</definedName>
    <definedName name="DatosExternos_1" localSheetId="65">'11.66'!$B$8:$I$85</definedName>
    <definedName name="DatosExternos_1" localSheetId="8">'11.9'!$B$8:$I$85</definedName>
    <definedName name="DatosExternos_2" localSheetId="9">'11.10'!$B$9:$I$86</definedName>
    <definedName name="DatosExternos_2" localSheetId="11">'11.12'!$B$8:$I$66</definedName>
    <definedName name="DatosExternos_2" localSheetId="14">'11.15'!$B$8:$I$85</definedName>
    <definedName name="DatosExternos_2" localSheetId="15">'11.16'!$B$8:$E$85</definedName>
    <definedName name="DatosExternos_2" localSheetId="23">'11.24'!$B$8:$I$67</definedName>
    <definedName name="DatosExternos_2" localSheetId="2">'11.3'!$B$9:$I$76</definedName>
    <definedName name="DatosExternos_2" localSheetId="36">'11.37'!$B$8:$I$85</definedName>
    <definedName name="DatosExternos_2" localSheetId="3">'11.4'!$B$9:$F$59</definedName>
    <definedName name="DatosExternos_2" localSheetId="4">'11.5'!$B$8:$E$85</definedName>
    <definedName name="DatosExternos_2" localSheetId="8">'11.9'!$B$8:$I$85</definedName>
    <definedName name="DatosExternos1" localSheetId="2">'11.3'!$B$9:$I$76</definedName>
    <definedName name="DatosExternos1_1" localSheetId="2">'11.3'!$B$9:$I$76</definedName>
    <definedName name="DatosExternos10" localSheetId="11">'11.12'!$B$8:$I$67</definedName>
    <definedName name="DatosExternos10_1" localSheetId="11">'11.12'!$B$8:$I$67</definedName>
    <definedName name="DatosExternos14" localSheetId="14">'11.15'!$B$8:$I$85</definedName>
    <definedName name="DatosExternos14_1" localSheetId="14">'11.15'!$B$8:$I$85</definedName>
    <definedName name="DatosExternos15" localSheetId="17">'11.18'!$B$8:$I$85</definedName>
    <definedName name="DatosExternos16" localSheetId="19">'11.20'!$B$8:$I$85</definedName>
    <definedName name="DatosExternos16_1" localSheetId="19">'11.20'!$B$8:$I$85</definedName>
    <definedName name="DatosExternos17" localSheetId="21">'11.22'!$B$8:$I$85</definedName>
    <definedName name="DatosExternos2" localSheetId="3">'11.4'!$B$9:$F$59</definedName>
    <definedName name="DatosExternos2_1" localSheetId="3">'11.4'!$B$9:$F$59</definedName>
    <definedName name="DatosExternos22" localSheetId="23">'11.24'!$B$8:$I$66</definedName>
    <definedName name="DatosExternos27" localSheetId="26">'11.27'!$B$8:$I$70</definedName>
    <definedName name="DatosExternos29" localSheetId="31">'11.32'!$B$8:$I$72</definedName>
    <definedName name="DatosExternos29_1" localSheetId="31">'11.32'!$B$8:$I$72</definedName>
    <definedName name="DatosExternos3" localSheetId="4">'11.5'!$B$8:$E$85</definedName>
    <definedName name="DatosExternos3_1" localSheetId="4">'11.5'!$B$8:$E$85</definedName>
    <definedName name="DatosExternos30" localSheetId="29">'11.30'!$B$8:$I$85</definedName>
    <definedName name="DatosExternos32" localSheetId="33">'11.34'!$B$8:$I$62</definedName>
    <definedName name="DatosExternos36" localSheetId="36">'11.37'!$B$8:$I$85</definedName>
    <definedName name="DatosExternos37" localSheetId="41">'11.42'!$B$8:$I$85</definedName>
    <definedName name="DatosExternos39" localSheetId="43">'11.44'!$B$8:$I$85</definedName>
    <definedName name="DatosExternos40" localSheetId="45">'11.46'!$B$8:$I$66</definedName>
    <definedName name="DatosExternos41" localSheetId="47">'11.48'!$B$8:$I$85</definedName>
    <definedName name="DatosExternos41_1" localSheetId="47">'11.48'!$B$8:$I$85</definedName>
    <definedName name="DatosExternos42" localSheetId="49">'11.50'!$B$8:$I$85</definedName>
    <definedName name="DatosExternos42_1" localSheetId="49">'11.50'!$B$8:$I$85</definedName>
    <definedName name="DatosExternos47" localSheetId="52">'11.53'!$B$8:$I$85</definedName>
    <definedName name="DatosExternos51" localSheetId="57">'11.58'!$B$8:$I$85</definedName>
    <definedName name="DatosExternos54" localSheetId="61">'11.62'!$B$8:$I$85</definedName>
    <definedName name="DatosExternos55" localSheetId="63">'11.64'!$B$8:$I$85</definedName>
    <definedName name="DatosExternos55_1" localSheetId="63">'11.64'!$B$8:$I$85</definedName>
    <definedName name="DatosExternos56" localSheetId="65">'11.66'!$B$8:$I$85</definedName>
    <definedName name="DatosExternos56_1" localSheetId="65">'11.66'!$B$8:$I$85</definedName>
    <definedName name="DatosExternos59" localSheetId="59">'11.60'!$B$7:$D$34</definedName>
    <definedName name="DatosExternos59_1" localSheetId="59">'11.60'!$B$7:$D$35</definedName>
    <definedName name="DatosExternos61" localSheetId="9">'11.10'!$B$9:$I$86</definedName>
    <definedName name="DatosExternos62" localSheetId="15">'11.16'!$B$8:$E$85</definedName>
    <definedName name="DatosExternos62_1" localSheetId="15">'11.16'!$B$8:$E$85</definedName>
    <definedName name="DatosExternos63" localSheetId="27">'11.28'!$B$9:$I$71</definedName>
    <definedName name="DatosExternos64" localSheetId="37">'11.38'!$B$9:$G$86</definedName>
    <definedName name="DatosExternos65" localSheetId="53">'11.54'!$B$9:$I$86</definedName>
    <definedName name="DatosExternos8" localSheetId="8">'11.9'!$B$8:$I$85</definedName>
    <definedName name="GUION" localSheetId="1">#REF!</definedName>
    <definedName name="GUION">#REF!</definedName>
    <definedName name="Imprimir_área_IM" localSheetId="1">#REF!</definedName>
    <definedName name="Imprimir_área_IM" localSheetId="39">'11.40'!$A$1:$G$77</definedName>
    <definedName name="Imprimir_área_IM" localSheetId="55">'11.56'!$A$1:$E$76</definedName>
    <definedName name="Imprimir_área_IM">#REF!</definedName>
    <definedName name="p421" localSheetId="1">'[7]CARNE1'!$B$44</definedName>
    <definedName name="p421">'[7]CARNE1'!$B$44</definedName>
    <definedName name="p431" localSheetId="1" hidden="1">'[7]CARNE7'!$G$11:$G$93</definedName>
    <definedName name="p431" hidden="1">'[7]CARNE7'!$G$11:$G$93</definedName>
    <definedName name="PEP" localSheetId="1">'[8]GANADE1'!$B$79</definedName>
    <definedName name="PEP">'[8]GANADE1'!$B$79</definedName>
    <definedName name="PEP1" localSheetId="1">'[9]19.11-12'!$B$51</definedName>
    <definedName name="PEP1">'[9]19.11-12'!$B$51</definedName>
    <definedName name="PEP2" localSheetId="1">'[8]GANADE1'!$B$75</definedName>
    <definedName name="PEP2">'[8]GANADE1'!$B$75</definedName>
    <definedName name="PEP3" localSheetId="1">'[9]19.11-12'!$B$53</definedName>
    <definedName name="PEP3">'[9]19.11-12'!$B$53</definedName>
    <definedName name="PEP4" localSheetId="1" hidden="1">'[9]19.14-15'!$B$34:$B$37</definedName>
    <definedName name="PEP4" hidden="1">'[9]19.14-15'!$B$34:$B$37</definedName>
    <definedName name="PP1" localSheetId="1">'[8]GANADE1'!$B$77</definedName>
    <definedName name="PP1">'[8]GANADE1'!$B$77</definedName>
    <definedName name="PP10" localSheetId="1" hidden="1">'[9]19.14-15'!$C$34:$C$37</definedName>
    <definedName name="PP10" hidden="1">'[9]19.14-15'!$C$34:$C$37</definedName>
    <definedName name="PP11" localSheetId="1" hidden="1">'[9]19.14-15'!$C$34:$C$37</definedName>
    <definedName name="PP11" hidden="1">'[9]19.14-15'!$C$34:$C$37</definedName>
    <definedName name="PP12" localSheetId="1" hidden="1">'[9]19.14-15'!$C$34:$C$37</definedName>
    <definedName name="PP12" hidden="1">'[9]19.14-15'!$C$34:$C$37</definedName>
    <definedName name="PP13" localSheetId="1" hidden="1">'[9]19.14-15'!#REF!</definedName>
    <definedName name="PP13" hidden="1">'[9]19.14-15'!#REF!</definedName>
    <definedName name="PP14" localSheetId="1" hidden="1">'[9]19.14-15'!#REF!</definedName>
    <definedName name="PP14" hidden="1">'[9]19.14-15'!#REF!</definedName>
    <definedName name="PP15" localSheetId="1" hidden="1">'[9]19.14-15'!#REF!</definedName>
    <definedName name="PP15" hidden="1">'[9]19.14-15'!#REF!</definedName>
    <definedName name="PP16" localSheetId="1" hidden="1">'[9]19.14-15'!$D$34:$D$37</definedName>
    <definedName name="PP16" hidden="1">'[9]19.14-15'!$D$34:$D$37</definedName>
    <definedName name="PP17" localSheetId="1" hidden="1">'[9]19.14-15'!$D$34:$D$37</definedName>
    <definedName name="PP17" hidden="1">'[9]19.14-15'!$D$34:$D$37</definedName>
    <definedName name="pp18" localSheetId="1" hidden="1">'[9]19.14-15'!$D$34:$D$37</definedName>
    <definedName name="pp18" hidden="1">'[9]19.14-15'!$D$34:$D$37</definedName>
    <definedName name="pp19" localSheetId="1" hidden="1">'[9]19.14-15'!#REF!</definedName>
    <definedName name="pp19" hidden="1">'[9]19.14-15'!#REF!</definedName>
    <definedName name="PP2" localSheetId="1">'[9]19.22'!#REF!</definedName>
    <definedName name="PP2">'[9]19.22'!#REF!</definedName>
    <definedName name="PP20" localSheetId="1" hidden="1">'[9]19.14-15'!#REF!</definedName>
    <definedName name="PP20" hidden="1">'[9]19.14-15'!#REF!</definedName>
    <definedName name="PP21" localSheetId="1" hidden="1">'[9]19.14-15'!#REF!</definedName>
    <definedName name="PP21" hidden="1">'[9]19.14-15'!#REF!</definedName>
    <definedName name="PP22" localSheetId="1" hidden="1">'[9]19.14-15'!#REF!</definedName>
    <definedName name="PP22" hidden="1">'[9]19.14-15'!#REF!</definedName>
    <definedName name="pp23" localSheetId="1" hidden="1">'[9]19.14-15'!#REF!</definedName>
    <definedName name="pp23" hidden="1">'[9]19.14-15'!#REF!</definedName>
    <definedName name="pp24" localSheetId="1" hidden="1">'[9]19.14-15'!#REF!</definedName>
    <definedName name="pp24" hidden="1">'[9]19.14-15'!#REF!</definedName>
    <definedName name="pp25" localSheetId="1" hidden="1">'[9]19.14-15'!#REF!</definedName>
    <definedName name="pp25" hidden="1">'[9]19.14-15'!#REF!</definedName>
    <definedName name="pp26" localSheetId="1" hidden="1">'[9]19.14-15'!#REF!</definedName>
    <definedName name="pp26" hidden="1">'[9]19.14-15'!#REF!</definedName>
    <definedName name="pp27" localSheetId="1" hidden="1">'[9]19.14-15'!#REF!</definedName>
    <definedName name="pp27" hidden="1">'[9]19.14-15'!#REF!</definedName>
    <definedName name="PP3" localSheetId="1">'[8]GANADE1'!$B$79</definedName>
    <definedName name="PP3">'[8]GANADE1'!$B$79</definedName>
    <definedName name="PP4" localSheetId="1">'[9]19.11-12'!$B$51</definedName>
    <definedName name="PP4">'[9]19.11-12'!$B$51</definedName>
    <definedName name="PP5" localSheetId="1" hidden="1">'[9]19.14-15'!$B$34:$B$37</definedName>
    <definedName name="PP5" hidden="1">'[9]19.14-15'!$B$34:$B$37</definedName>
    <definedName name="PP6" localSheetId="1" hidden="1">'[9]19.14-15'!$B$34:$B$37</definedName>
    <definedName name="PP6" hidden="1">'[9]19.14-15'!$B$34:$B$37</definedName>
    <definedName name="PP7" localSheetId="1" hidden="1">'[9]19.14-15'!#REF!</definedName>
    <definedName name="PP7" hidden="1">'[9]19.14-15'!#REF!</definedName>
    <definedName name="PP8" localSheetId="1" hidden="1">'[9]19.14-15'!#REF!</definedName>
    <definedName name="PP8" hidden="1">'[9]19.14-15'!#REF!</definedName>
    <definedName name="PP9" localSheetId="1" hidden="1">'[9]19.14-15'!#REF!</definedName>
    <definedName name="PP9" hidden="1">'[9]19.14-15'!#REF!</definedName>
    <definedName name="RUTINA" localSheetId="1">#REF!</definedName>
    <definedName name="RUTINA">#REF!</definedName>
    <definedName name="TABLE" localSheetId="30">'11.31'!$A$9:$H$16</definedName>
    <definedName name="TABLE" localSheetId="34">'11.35'!$A$9:$H$21</definedName>
    <definedName name="TABLE" localSheetId="35">'11.36'!#REF!</definedName>
    <definedName name="TABLE_2" localSheetId="34">'11.35'!#REF!</definedName>
    <definedName name="TABLE_2" localSheetId="35">'11.36'!$A$8:$G$20</definedName>
  </definedNames>
  <calcPr fullCalcOnLoad="1"/>
</workbook>
</file>

<file path=xl/sharedStrings.xml><?xml version="1.0" encoding="utf-8"?>
<sst xmlns="http://schemas.openxmlformats.org/spreadsheetml/2006/main" count="8087" uniqueCount="372">
  <si>
    <t>HORTALIZAS</t>
  </si>
  <si>
    <t>11.1.  HORTALIZAS: Serie histórica de la superficie, producción y valor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</si>
  <si>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</si>
  <si>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</si>
  <si>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</si>
  <si>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</si>
  <si>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</si>
  <si>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</si>
  <si>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</si>
  <si>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11.7.  COL: Serie histórica de superficie, rendimiento, producción, valor y comercio exterior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</si>
  <si>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</si>
  <si>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</si>
  <si>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</si>
  <si>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</si>
  <si>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</si>
  <si>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</si>
  <si>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</si>
  <si>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</si>
  <si>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</si>
  <si>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</si>
  <si>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</si>
  <si>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</si>
  <si>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Col-repollo</t>
  </si>
  <si>
    <t>Col de Bruselas</t>
  </si>
  <si>
    <t>Otras coles</t>
  </si>
  <si>
    <t>de hojas lisas</t>
  </si>
  <si>
    <t>de hojas rizadas o de Milán</t>
  </si>
  <si>
    <t>11.11.  ESPARRAGO: Serie histórica de superficie, rendimiento, producción, valor y comercio exterior</t>
  </si>
  <si>
    <t>11.13.  LECHUGA: Serie histórica de superficie, rendimiento, producción, valor y comercio exterior</t>
  </si>
  <si>
    <t>Lechuga romana</t>
  </si>
  <si>
    <t>Lechuga acogollada</t>
  </si>
  <si>
    <t>11.17.  ESCAROLA: Serie histórica de superficie, rendimiento, producción, valor y comercio exterior</t>
  </si>
  <si>
    <t>Comercio exterior (1)</t>
  </si>
  <si>
    <t xml:space="preserve"> (1) Incluye la endivia.</t>
  </si>
  <si>
    <t>11.19. ESPINACA: Serie histórica de superficie, rendimiento, producción, valor y comercio exterior</t>
  </si>
  <si>
    <t>11.21. ACELGA: Serie histórica de superficie, rendimiento, producción y valor</t>
  </si>
  <si>
    <t>11.23. SANDIA: Serie histórica de superficie, rendimiento, producción, valor y comercio exterior</t>
  </si>
  <si>
    <t>11.25. MELON: Serie histórica de superficie, rendimiento, producción, valor y comercio exterior</t>
  </si>
  <si>
    <t>Melón de piel lisa</t>
  </si>
  <si>
    <t>Melón tendral</t>
  </si>
  <si>
    <t>Melón cantalupo</t>
  </si>
  <si>
    <t>Otros melones</t>
  </si>
  <si>
    <t>11.29. PEPINO: Serie histórica de superficie, rendimiento, producción, valor y comercio exterior</t>
  </si>
  <si>
    <t>11.31. CALABACIN: Serie histórica de superficie, rendimiento, producción, valor y comercio exterior</t>
  </si>
  <si>
    <t>11.33. BERENJENA: Serie histórica de superficie, rendimiento, producción, valor y comercio exterior</t>
  </si>
  <si>
    <t>11.35. TOMATE: Serie histórica de superficie, rendimiento, producción, valor y comercio exterior</t>
  </si>
  <si>
    <t>Recolección del 1-I al 31-V</t>
  </si>
  <si>
    <t>Recolección del 1-VI al 30-IX</t>
  </si>
  <si>
    <t>Recolección del 1-X al 31-XII</t>
  </si>
  <si>
    <t>11.41. PIMIENTO: Serie histórica de superficie, rendimiento, producción, valor y comercio exterior</t>
  </si>
  <si>
    <t>11.43. FRESA Y FRESON: Serie histórica de superficie, rendimiento, producción, valor y comercio exterior</t>
  </si>
  <si>
    <t>11.45. ALCACHOFA: Serie histórica de superficie, rendimiento, producción, valor y comercio exterior</t>
  </si>
  <si>
    <t>11.47. COLIFLOR: Serie histórica de superficie, rendimiento, producción, valor y comercio exterior</t>
  </si>
  <si>
    <t xml:space="preserve"> (1) Incluye el broculi.</t>
  </si>
  <si>
    <t>11.49. AJO: Serie histórica de superficie, rendimiento, producción, valor y comercio exterior</t>
  </si>
  <si>
    <t>11.51. CEBOLLA: Serie histórica de superficie, rendimiento, producción, valor y comercio exterior</t>
  </si>
  <si>
    <t>Cebolla babosa</t>
  </si>
  <si>
    <t>Cebolla medio grano o Liria</t>
  </si>
  <si>
    <t>Cebolla grano o valenciana</t>
  </si>
  <si>
    <t>Otras cebollas</t>
  </si>
  <si>
    <t>11.57. ZANAHORIA: Serie histórica de superficie, rendimiento, producción y valor</t>
  </si>
  <si>
    <t>(hectáreas)</t>
  </si>
  <si>
    <t>11.59. CHAMPIÑON: Serie histórica de superficie, rendimiento, producción, valor y comercio exterior</t>
  </si>
  <si>
    <t>(áreas)</t>
  </si>
  <si>
    <t>(kg/a)</t>
  </si>
  <si>
    <t>11.61. JUDIAS VERDES: Serie histórica de superficie, rendimiento, producción, valor y comercio exterior</t>
  </si>
  <si>
    <t>11.63. GUISANTES VERDES: Serie histórica de superficie, rendimiento, producción, valor y comercio exterior</t>
  </si>
  <si>
    <t>Producción (1)</t>
  </si>
  <si>
    <t>11.65. HABAS VERDES: Serie histórica de superficie, rendimiento, producción, valor y comercio exterior</t>
  </si>
  <si>
    <t>Comercio exterior (2)</t>
  </si>
  <si>
    <t xml:space="preserve">(1) Con vaina. (2) El comercio exterior de 1993 incluye todas las legumbres, incluso desvainadas, frescas o refrigeradas, distintas de guisantes </t>
  </si>
  <si>
    <t xml:space="preserve">  y alubias.</t>
  </si>
  <si>
    <t>Países</t>
  </si>
  <si>
    <t xml:space="preserve"> Unión Europea</t>
  </si>
  <si>
    <t xml:space="preserve">   Alemania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</si>
  <si>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</si>
  <si>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</si>
  <si>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</si>
  <si>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</si>
  <si>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</si>
  <si>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</si>
  <si>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</si>
  <si>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</si>
  <si>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</si>
  <si>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</si>
  <si>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</si>
  <si>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</si>
  <si>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</si>
  <si>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</si>
  <si>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</si>
  <si>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</si>
  <si>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</si>
  <si>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</si>
  <si>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</si>
  <si>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</si>
  <si>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</si>
  <si>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Canadá</t>
  </si>
  <si>
    <t xml:space="preserve">   Estados Unidos</t>
  </si>
  <si>
    <t xml:space="preserve">   Islandia</t>
  </si>
  <si>
    <t xml:space="preserve">   Noruega</t>
  </si>
  <si>
    <t xml:space="preserve">   Suiza</t>
  </si>
  <si>
    <t>Fuente: Estadística del Comercio Exterior de España. Departamento de Aduanas e Impuestos Especiales. Agencia Tributaria.</t>
  </si>
  <si>
    <t/>
  </si>
  <si>
    <t>MUNDO</t>
  </si>
  <si>
    <t xml:space="preserve">   Austria</t>
  </si>
  <si>
    <t xml:space="preserve">   Chipre</t>
  </si>
  <si>
    <t xml:space="preserve">   Turquía</t>
  </si>
  <si>
    <t xml:space="preserve">   Argentina</t>
  </si>
  <si>
    <t xml:space="preserve">   Australia</t>
  </si>
  <si>
    <t xml:space="preserve">   Brasil</t>
  </si>
  <si>
    <t xml:space="preserve">   Nueva Zelanda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</si>
  <si>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</si>
  <si>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</si>
  <si>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</si>
  <si>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</si>
  <si>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</si>
  <si>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</si>
  <si>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</si>
  <si>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</si>
  <si>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</si>
  <si>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</si>
  <si>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</si>
  <si>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</si>
  <si>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</si>
  <si>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</si>
  <si>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</si>
  <si>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</si>
  <si>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</si>
  <si>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</si>
  <si>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</si>
  <si>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</si>
  <si>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</si>
  <si>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</si>
  <si>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</si>
  <si>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</si>
  <si>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</si>
  <si>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</si>
  <si>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</si>
  <si>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</si>
  <si>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</si>
  <si>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</si>
  <si>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11.2.  BALANCE DE HORTALIZAS (miles de toneladas)</t>
  </si>
  <si>
    <t>Cobertura geográfica: ESPAÑA</t>
  </si>
  <si>
    <t>Conceptos</t>
  </si>
  <si>
    <t>PRODUCCION UTILIZABLE</t>
  </si>
  <si>
    <t>IMPORTACIONES</t>
  </si>
  <si>
    <t xml:space="preserve">  De la U.E.</t>
  </si>
  <si>
    <t>EXPORTACIONES</t>
  </si>
  <si>
    <t xml:space="preserve">  A la U.E.</t>
  </si>
  <si>
    <t>VARIACION DE EXISTENCIAS</t>
  </si>
  <si>
    <t xml:space="preserve">  Pérdidas</t>
  </si>
  <si>
    <t xml:space="preserve">  Alimentación animal</t>
  </si>
  <si>
    <t xml:space="preserve">  Transformación</t>
  </si>
  <si>
    <t xml:space="preserve">  Usos industriales</t>
  </si>
  <si>
    <t xml:space="preserve">  Consumo humano </t>
  </si>
  <si>
    <t>Superficie (hectáreas)</t>
  </si>
  <si>
    <t>Rendimiento (kg/ha)</t>
  </si>
  <si>
    <t>Cultivos</t>
  </si>
  <si>
    <t>Regadío</t>
  </si>
  <si>
    <t>Secano</t>
  </si>
  <si>
    <t>Aire libre</t>
  </si>
  <si>
    <t>Protegido</t>
  </si>
  <si>
    <t>Total</t>
  </si>
  <si>
    <t>DE HOJA O TALLO:</t>
  </si>
  <si>
    <t xml:space="preserve">   Col–repollo de hojas lisas</t>
  </si>
  <si>
    <t xml:space="preserve">   Col–repollo de hojas rizadas o de Milán</t>
  </si>
  <si>
    <t xml:space="preserve">   Col de Bruselas</t>
  </si>
  <si>
    <t xml:space="preserve">   Otras coles</t>
  </si>
  <si>
    <t xml:space="preserve"> COL TOTAL</t>
  </si>
  <si>
    <t xml:space="preserve"> BERZA</t>
  </si>
  <si>
    <t xml:space="preserve"> APIO</t>
  </si>
  <si>
    <t xml:space="preserve">   Lechuga romana</t>
  </si>
  <si>
    <t xml:space="preserve">   Lechuga acogollada</t>
  </si>
  <si>
    <t xml:space="preserve"> LECHUGA TOTAL</t>
  </si>
  <si>
    <t xml:space="preserve"> ESCAROLA</t>
  </si>
  <si>
    <t xml:space="preserve"> ESPINACA</t>
  </si>
  <si>
    <t xml:space="preserve"> ACELGA</t>
  </si>
  <si>
    <t xml:space="preserve"> CARDO</t>
  </si>
  <si>
    <t xml:space="preserve"> ACHICORIA VERDE</t>
  </si>
  <si>
    <t xml:space="preserve"> ENDIVIA</t>
  </si>
  <si>
    <t xml:space="preserve"> BORRAJA</t>
  </si>
  <si>
    <t>DE FRUTO:</t>
  </si>
  <si>
    <t xml:space="preserve">   Melón de piel lisa</t>
  </si>
  <si>
    <t xml:space="preserve">   Melón tendral</t>
  </si>
  <si>
    <t xml:space="preserve">   Melón cantalupo</t>
  </si>
  <si>
    <t xml:space="preserve">   Otros melones</t>
  </si>
  <si>
    <t xml:space="preserve"> CALABAZA</t>
  </si>
  <si>
    <t xml:space="preserve"> PEPINO</t>
  </si>
  <si>
    <t xml:space="preserve"> PEPINILLO</t>
  </si>
  <si>
    <t xml:space="preserve"> BERENJENA</t>
  </si>
  <si>
    <t xml:space="preserve">   Tomate, recolección 1–I a 31–V</t>
  </si>
  <si>
    <t xml:space="preserve">   Tomate, recolección 1–VI a 30–IX</t>
  </si>
  <si>
    <t xml:space="preserve">   Tomate, recolección 1–X a 31–XII</t>
  </si>
  <si>
    <t xml:space="preserve"> TOMATE TOTAL</t>
  </si>
  <si>
    <t xml:space="preserve"> PIMIENTO</t>
  </si>
  <si>
    <t xml:space="preserve"> GUINDILLA </t>
  </si>
  <si>
    <t>DE FLOR:</t>
  </si>
  <si>
    <t xml:space="preserve"> ALCACHOFA</t>
  </si>
  <si>
    <t xml:space="preserve"> COLIFLOR</t>
  </si>
  <si>
    <t>RAICES Y BULBOS:</t>
  </si>
  <si>
    <t xml:space="preserve"> AJO</t>
  </si>
  <si>
    <t xml:space="preserve">   Cebolla babosa</t>
  </si>
  <si>
    <t xml:space="preserve">   Cebolla medio grano o Liria</t>
  </si>
  <si>
    <t xml:space="preserve">   Cebolla grano o valenciana</t>
  </si>
  <si>
    <t xml:space="preserve">   Otras cebollas</t>
  </si>
  <si>
    <t xml:space="preserve"> CEBOLLA TOTAL</t>
  </si>
  <si>
    <t xml:space="preserve"> CEBOLLETA</t>
  </si>
  <si>
    <t xml:space="preserve"> PUERRO</t>
  </si>
  <si>
    <t xml:space="preserve"> REMOLACHA DE MESA</t>
  </si>
  <si>
    <t xml:space="preserve"> ZANAHORIA</t>
  </si>
  <si>
    <t xml:space="preserve"> NABO</t>
  </si>
  <si>
    <t>LEGUMINOSAS:</t>
  </si>
  <si>
    <t xml:space="preserve"> GUISANTES VERDES</t>
  </si>
  <si>
    <t xml:space="preserve"> HABAS VERDES</t>
  </si>
  <si>
    <t>HORTALIZAS VARIAS:</t>
  </si>
  <si>
    <t xml:space="preserve"> SETAS (1)</t>
  </si>
  <si>
    <t xml:space="preserve"> OTRAS HORTALIZAS</t>
  </si>
  <si>
    <t>TOTAL HORTALIZAS</t>
  </si>
  <si>
    <t>Consumo propio</t>
  </si>
  <si>
    <t>Ventas</t>
  </si>
  <si>
    <t>para alimentación</t>
  </si>
  <si>
    <t>Consumo</t>
  </si>
  <si>
    <t>Transfor-</t>
  </si>
  <si>
    <t>Animal</t>
  </si>
  <si>
    <t>Humana</t>
  </si>
  <si>
    <t>en fresco</t>
  </si>
  <si>
    <t>mación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</si>
  <si>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</si>
  <si>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</si>
  <si>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</si>
  <si>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</si>
  <si>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</si>
  <si>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</si>
  <si>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</si>
  <si>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</si>
  <si>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</si>
  <si>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</si>
  <si>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</si>
  <si>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</si>
  <si>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</si>
  <si>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</si>
  <si>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</si>
  <si>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</si>
  <si>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</si>
  <si>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</si>
  <si>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</si>
  <si>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</si>
  <si>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</si>
  <si>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</si>
  <si>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</si>
  <si>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</si>
  <si>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</si>
  <si>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</si>
  <si>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</si>
  <si>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</si>
  <si>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</si>
  <si>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</si>
  <si>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</si>
  <si>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</si>
  <si>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</si>
  <si>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</si>
  <si>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</si>
  <si>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</si>
  <si>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</si>
  <si>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</si>
  <si>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</si>
  <si>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</si>
  <si>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</si>
  <si>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</si>
  <si>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</si>
  <si>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</si>
  <si>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</si>
  <si>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</si>
  <si>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</si>
  <si>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</si>
  <si>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</si>
  <si>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</si>
  <si>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</si>
  <si>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</si>
  <si>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</si>
  <si>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</si>
  <si>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</si>
  <si>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</si>
  <si>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</si>
  <si>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</si>
  <si>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</si>
  <si>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Hortalizas</t>
  </si>
  <si>
    <t>Raíces</t>
  </si>
  <si>
    <t>de hoja o</t>
  </si>
  <si>
    <t>de</t>
  </si>
  <si>
    <t>y</t>
  </si>
  <si>
    <t>Leguminosas</t>
  </si>
  <si>
    <t>Otras</t>
  </si>
  <si>
    <t>tallo</t>
  </si>
  <si>
    <t>fruto</t>
  </si>
  <si>
    <t>flor</t>
  </si>
  <si>
    <t>bulbos</t>
  </si>
  <si>
    <t>Melón</t>
  </si>
  <si>
    <t>de piel lisa</t>
  </si>
  <si>
    <t>Recolección de</t>
  </si>
  <si>
    <t>1-I a 31-V</t>
  </si>
  <si>
    <t>1-VI a 30-IX</t>
  </si>
  <si>
    <t>1-X a 31-XII</t>
  </si>
  <si>
    <t>Cebolla medio grano</t>
  </si>
  <si>
    <t>Cebolla grano</t>
  </si>
  <si>
    <t>o Liria</t>
  </si>
  <si>
    <t>o valenciana</t>
  </si>
  <si>
    <t xml:space="preserve">   Rumania</t>
  </si>
  <si>
    <t xml:space="preserve"> Total Hortalizas</t>
  </si>
  <si>
    <t>UTILIZACION INTERIOR TOTAL</t>
  </si>
  <si>
    <t>11.8.  COL: Serie histórica de superficie y producción según variedades</t>
  </si>
  <si>
    <t>11.14.  LECHUGA: Serie histórica de superficie y producción según clases</t>
  </si>
  <si>
    <t>11.26. MELON: Serie histórica de superficie y producción según variedades</t>
  </si>
  <si>
    <t>11.36. TOMATE: Serie histórica de superficie y producción según épocas de recolección</t>
  </si>
  <si>
    <t>11.39. TOMATE: Comercio exterior de España, según países (toneladas)</t>
  </si>
  <si>
    <t>11.52. CEBOLLA: Serie histórica de superficie y producción según variedades</t>
  </si>
  <si>
    <t>11.55. CEBOLLA: Comercio exterior de España, según países (toneladas)</t>
  </si>
  <si>
    <t xml:space="preserve"> (miles de ha) </t>
  </si>
  <si>
    <t xml:space="preserve"> (miles de t) </t>
  </si>
  <si>
    <t>OTROS PAISES DEL MUNDO</t>
  </si>
  <si>
    <t>PAISES DE EUROPA</t>
  </si>
  <si>
    <t>(1) Con vaina.</t>
  </si>
  <si>
    <t>11.40. TOMATES FRESCOS: Datos de superficie, producción y comercio exterior de diferentes países del mundo, 2002</t>
  </si>
  <si>
    <t>11.56. CEBOLLAS SECAS: Datos de superficie, producción y comercio exterior de diferentes países del mundo, 2002</t>
  </si>
  <si>
    <t>Campaña 2001/02; período 1.7-30.6</t>
  </si>
  <si>
    <t>11.3.  HORTALIZAS: Resumen nacional de superficie, rendimiento y producción, 2002</t>
  </si>
  <si>
    <t>2003 (P)</t>
  </si>
  <si>
    <t>11.9.  COL: Análisis provincial de superficie, rendimiento y producción, 2002</t>
  </si>
  <si>
    <t>11.10.  COL: Análisis provincial de superficie y producción según variedades, 2002</t>
  </si>
  <si>
    <t>11.12  ESPARRAGO: Análisis provincial de superficie, rendimiento y producción, 2002</t>
  </si>
  <si>
    <t>11.15.  LECHUGA: Análisis provincial de superficie, rendimiento y producción, 2002</t>
  </si>
  <si>
    <t>11.16.  LECHUGA: Análisis provincial de superficie y producción según clases, 2002</t>
  </si>
  <si>
    <t>11.18.  ESCAROLA: Análisis provincial de superficie, rendimiento y producción, 2002</t>
  </si>
  <si>
    <t>11.20.  ESPINACA: Análisis provincial de superficie, rendimiento y producción, 2002</t>
  </si>
  <si>
    <t>11.22.  ACELGA: Análisis provincial de superficie, rendimiento y producción, 2002</t>
  </si>
  <si>
    <t>11.24.  SANDIA: Análisis provincial de superficie, rendimiento y producción, 2002</t>
  </si>
  <si>
    <t>11.27.  MELON: Análisis provincial de superficie, rendimiento y producción, 2002</t>
  </si>
  <si>
    <t>11.28.  MELON: Análisis provincial de superficie y producción según clases, 2002</t>
  </si>
  <si>
    <t>11.30.  PEPINO: Análisis provincial de superficie, rendimiento y producción, 2002</t>
  </si>
  <si>
    <t>11.32.  CALABACIN: Análisis provincial de superficie, rendimiento y producción, 2002</t>
  </si>
  <si>
    <t>11.34.  BERENJENA: Análisis provincial de superficie, rendimiento y producción, 2002</t>
  </si>
  <si>
    <t>11.37.  TOMATE: Análisis provincial de superficie, rendimiento y producción, 2002</t>
  </si>
  <si>
    <t>11.38.  TOMATE: Análisis provincial de superficie y producción según épocas de recolección, 2002</t>
  </si>
  <si>
    <t>11.42.  PIMIENTO: Análisis provincial de superficie, rendimiento y producción, 2002</t>
  </si>
  <si>
    <t>11.44.  FRESA Y FRESON: Análisis provincial de superficie, rendimiento y producción, 2002</t>
  </si>
  <si>
    <t>11.46.  ALCACHOFA: Análisis provincial de superficie, rendimiento y producción, 2002</t>
  </si>
  <si>
    <t>11.48.  COLIFLOR: Análisis provincial de superficie, rendimiento y producción, 2002</t>
  </si>
  <si>
    <t>11.50.  AJO: Análisis provincial de superficie, rendimiento y producción, 2002</t>
  </si>
  <si>
    <t>11.53.  CEBOLLA: Análisis provincial de superficie, rendimiento y producción, 2002</t>
  </si>
  <si>
    <t>11.54.  CEBOLLA: Análisis provincial de superficie y producción según variedades, 2002</t>
  </si>
  <si>
    <t>11.58.  ZANAHORIA: Análisis provincial de superficie, rendimiento y producción, 2002</t>
  </si>
  <si>
    <t>11.60.  CHAMPIÑON: Análisis provincial de superficie, rendimiento y producción, 2002</t>
  </si>
  <si>
    <t>11.62.  JUDIAS VERDES: Análisis provincial de superficie, rendimiento y producción, 2002</t>
  </si>
  <si>
    <t>11.64.  GUISANTES VERDES: Análisis provincial de superficie, rendimiento y producción, 2002</t>
  </si>
  <si>
    <t>11.66.  HABAS VERDES: Análisis provincial de superficie, rendimiento y producción, 2002</t>
  </si>
  <si>
    <t xml:space="preserve"> ESPÁRRAGO</t>
  </si>
  <si>
    <t xml:space="preserve"> SANDÍA</t>
  </si>
  <si>
    <t xml:space="preserve"> MELÓN TOTAL</t>
  </si>
  <si>
    <t xml:space="preserve"> CALABACÍN</t>
  </si>
  <si>
    <t xml:space="preserve"> FRESA Y FRESÓN</t>
  </si>
  <si>
    <t xml:space="preserve"> RÁBANO</t>
  </si>
  <si>
    <t xml:space="preserve"> JUDÍAS VERDES</t>
  </si>
  <si>
    <t xml:space="preserve"> CHAMPIÑÓN (1)</t>
  </si>
  <si>
    <t>(1) Superficie en áreas y rendimientos en kg/área.</t>
  </si>
  <si>
    <t>11.4.  HORTALIZAS: Destino de la producción (toneladas), 2002</t>
  </si>
  <si>
    <t>11.5.  HORTALIZAS: Análisis provincial de la superficie según formas de cultivo (hectáreas), 2002</t>
  </si>
  <si>
    <t xml:space="preserve"> PAÍS VASCO</t>
  </si>
  <si>
    <t xml:space="preserve"> ARAGÓN</t>
  </si>
  <si>
    <t xml:space="preserve"> CASTILLA Y LEÓN</t>
  </si>
  <si>
    <t xml:space="preserve"> ANDALUCÍA</t>
  </si>
  <si>
    <t>11.6.  HORTALIZAS: Análisis provincial de la superficie total según cultivos (hectáreas), 2002</t>
  </si>
  <si>
    <t>2002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</si>
</sst>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7" fillId="0" borderId="4" xfId="0" applyNumberFormat="1" applyFont="1" applyFill="1" applyBorder="1" applyAlignment="1" applyProtection="1">
      <alignment/>
      <protection/>
    </xf>
    <xf numFmtId="3" fontId="7" fillId="0" borderId="5" xfId="0" applyNumberFormat="1" applyFont="1" applyFill="1" applyBorder="1" applyAlignment="1" applyProtection="1">
      <alignment horizontal="right"/>
      <protection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7" fillId="0" borderId="2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7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176" fontId="0" fillId="0" borderId="8" xfId="21" applyFont="1" applyFill="1" applyBorder="1">
      <alignment/>
      <protection/>
    </xf>
    <xf numFmtId="176" fontId="0" fillId="0" borderId="0" xfId="21" applyFont="1" applyFill="1">
      <alignment/>
      <protection/>
    </xf>
    <xf numFmtId="176" fontId="0" fillId="0" borderId="0" xfId="21" applyNumberFormat="1" applyFont="1" applyFill="1" applyProtection="1">
      <alignment/>
      <protection/>
    </xf>
    <xf numFmtId="176" fontId="0" fillId="0" borderId="0" xfId="21" applyFont="1" applyFill="1" applyBorder="1" applyAlignment="1">
      <alignment horizontal="center"/>
      <protection/>
    </xf>
    <xf numFmtId="176" fontId="4" fillId="0" borderId="0" xfId="21" applyFont="1" applyFill="1" applyAlignment="1">
      <alignment horizontal="center"/>
      <protection/>
    </xf>
    <xf numFmtId="176" fontId="5" fillId="0" borderId="0" xfId="21" applyFont="1" applyFill="1">
      <alignment/>
      <protection/>
    </xf>
    <xf numFmtId="176" fontId="5" fillId="0" borderId="0" xfId="21" applyNumberFormat="1" applyFont="1" applyFill="1" applyProtection="1">
      <alignment/>
      <protection/>
    </xf>
    <xf numFmtId="176" fontId="6" fillId="0" borderId="0" xfId="21" applyFont="1" applyFill="1">
      <alignment/>
      <protection/>
    </xf>
    <xf numFmtId="176" fontId="6" fillId="0" borderId="0" xfId="21" applyNumberFormat="1" applyFont="1" applyFill="1" applyProtection="1">
      <alignment/>
      <protection/>
    </xf>
    <xf numFmtId="176" fontId="0" fillId="0" borderId="9" xfId="21" applyFont="1" applyFill="1" applyBorder="1" applyAlignment="1">
      <alignment horizontal="center"/>
      <protection/>
    </xf>
    <xf numFmtId="176" fontId="0" fillId="0" borderId="9" xfId="21" applyFont="1" applyFill="1" applyBorder="1">
      <alignment/>
      <protection/>
    </xf>
    <xf numFmtId="176" fontId="0" fillId="0" borderId="10" xfId="21" applyFont="1" applyFill="1" applyBorder="1" applyAlignment="1">
      <alignment horizontal="center"/>
      <protection/>
    </xf>
    <xf numFmtId="176" fontId="0" fillId="0" borderId="0" xfId="21" applyFont="1" applyFill="1" applyBorder="1">
      <alignment/>
      <protection/>
    </xf>
    <xf numFmtId="176" fontId="0" fillId="0" borderId="1" xfId="21" applyFont="1" applyFill="1" applyBorder="1" applyAlignment="1">
      <alignment horizontal="center"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7" xfId="21" applyNumberFormat="1" applyFont="1" applyFill="1" applyBorder="1" applyAlignment="1">
      <alignment horizontal="center"/>
      <protection/>
    </xf>
    <xf numFmtId="176" fontId="0" fillId="0" borderId="11" xfId="21" applyFont="1" applyFill="1" applyBorder="1" applyAlignment="1">
      <alignment horizontal="center"/>
      <protection/>
    </xf>
    <xf numFmtId="1" fontId="0" fillId="0" borderId="12" xfId="21" applyNumberFormat="1" applyFont="1" applyFill="1" applyBorder="1" applyAlignment="1">
      <alignment horizontal="center"/>
      <protection/>
    </xf>
    <xf numFmtId="176" fontId="7" fillId="0" borderId="4" xfId="21" applyFont="1" applyFill="1" applyBorder="1">
      <alignment/>
      <protection/>
    </xf>
    <xf numFmtId="176" fontId="7" fillId="0" borderId="5" xfId="21" applyFont="1" applyFill="1" applyBorder="1" applyAlignment="1">
      <alignment horizontal="right"/>
      <protection/>
    </xf>
    <xf numFmtId="176" fontId="7" fillId="0" borderId="5" xfId="21" applyNumberFormat="1" applyFont="1" applyFill="1" applyBorder="1" applyAlignment="1">
      <alignment horizontal="right"/>
      <protection/>
    </xf>
    <xf numFmtId="176" fontId="0" fillId="0" borderId="2" xfId="21" applyFont="1" applyFill="1" applyBorder="1">
      <alignment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1" xfId="21" applyNumberFormat="1" applyFont="1" applyFill="1" applyBorder="1" applyAlignment="1">
      <alignment horizontal="right"/>
      <protection/>
    </xf>
    <xf numFmtId="15" fontId="0" fillId="0" borderId="2" xfId="21" applyNumberFormat="1" applyFont="1" applyFill="1" applyBorder="1">
      <alignment/>
      <protection/>
    </xf>
    <xf numFmtId="176" fontId="0" fillId="0" borderId="7" xfId="21" applyFont="1" applyFill="1" applyBorder="1" applyAlignment="1">
      <alignment horizontal="right"/>
      <protection/>
    </xf>
    <xf numFmtId="176" fontId="0" fillId="0" borderId="3" xfId="21" applyFont="1" applyFill="1" applyBorder="1">
      <alignment/>
      <protection/>
    </xf>
    <xf numFmtId="176" fontId="0" fillId="0" borderId="11" xfId="21" applyNumberFormat="1" applyFont="1" applyFill="1" applyBorder="1" applyAlignment="1">
      <alignment horizontal="right"/>
      <protection/>
    </xf>
    <xf numFmtId="176" fontId="0" fillId="0" borderId="11" xfId="21" applyFont="1" applyFill="1" applyBorder="1" applyAlignment="1">
      <alignment horizontal="right"/>
      <protection/>
    </xf>
    <xf numFmtId="176" fontId="0" fillId="0" borderId="12" xfId="21" applyFont="1" applyFill="1" applyBorder="1" applyAlignment="1">
      <alignment horizontal="right"/>
      <protection/>
    </xf>
    <xf numFmtId="176" fontId="7" fillId="0" borderId="6" xfId="21" applyFont="1" applyFill="1" applyBorder="1">
      <alignment/>
      <protection/>
    </xf>
    <xf numFmtId="176" fontId="0" fillId="0" borderId="7" xfId="21" applyFont="1" applyFill="1" applyBorder="1">
      <alignment/>
      <protection/>
    </xf>
    <xf numFmtId="176" fontId="0" fillId="0" borderId="7" xfId="21" applyNumberFormat="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11" xfId="21" applyFont="1" applyFill="1" applyBorder="1">
      <alignment/>
      <protection/>
    </xf>
    <xf numFmtId="176" fontId="0" fillId="0" borderId="7" xfId="21" applyFont="1" applyFill="1" applyBorder="1" applyAlignment="1">
      <alignment horizontal="center"/>
      <protection/>
    </xf>
    <xf numFmtId="176" fontId="7" fillId="0" borderId="6" xfId="21" applyNumberFormat="1" applyFont="1" applyFill="1" applyBorder="1" applyAlignment="1">
      <alignment horizontal="right"/>
      <protection/>
    </xf>
    <xf numFmtId="176" fontId="0" fillId="0" borderId="12" xfId="21" applyNumberFormat="1" applyFont="1" applyFill="1" applyBorder="1" applyAlignment="1">
      <alignment horizontal="right"/>
      <protection/>
    </xf>
    <xf numFmtId="176" fontId="0" fillId="0" borderId="1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176" fontId="7" fillId="0" borderId="2" xfId="21" applyFont="1" applyFill="1" applyBorder="1">
      <alignment/>
      <protection/>
    </xf>
    <xf numFmtId="176" fontId="7" fillId="0" borderId="1" xfId="21" applyNumberFormat="1" applyFont="1" applyFill="1" applyBorder="1" applyAlignment="1">
      <alignment horizontal="right"/>
      <protection/>
    </xf>
    <xf numFmtId="176" fontId="7" fillId="0" borderId="7" xfId="21" applyNumberFormat="1" applyFont="1" applyFill="1" applyBorder="1" applyAlignment="1">
      <alignment horizontal="right"/>
      <protection/>
    </xf>
    <xf numFmtId="176" fontId="0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7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6" xfId="0" applyNumberFormat="1" applyFont="1" applyFill="1" applyBorder="1" applyAlignment="1" applyProtection="1">
      <alignment horizontal="right"/>
      <protection/>
    </xf>
    <xf numFmtId="37" fontId="0" fillId="0" borderId="6" xfId="0" applyNumberFormat="1" applyFont="1" applyFill="1" applyBorder="1" applyAlignment="1">
      <alignment horizontal="right"/>
    </xf>
    <xf numFmtId="39" fontId="0" fillId="0" borderId="6" xfId="0" applyNumberFormat="1" applyFont="1" applyFill="1" applyBorder="1" applyAlignment="1" applyProtection="1">
      <alignment horizontal="right"/>
      <protection/>
    </xf>
    <xf numFmtId="37" fontId="0" fillId="0" borderId="6" xfId="0" applyNumberFormat="1" applyFont="1" applyFill="1" applyBorder="1" applyAlignment="1" applyProtection="1">
      <alignment horizontal="right"/>
      <protection/>
    </xf>
    <xf numFmtId="178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178" fontId="0" fillId="0" borderId="11" xfId="0" applyNumberFormat="1" applyFont="1" applyFill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39" fontId="0" fillId="0" borderId="11" xfId="0" applyNumberFormat="1" applyFont="1" applyFill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39" fontId="0" fillId="0" borderId="6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7" fontId="0" fillId="0" borderId="6" xfId="0" applyNumberFormat="1" applyFont="1" applyFill="1" applyBorder="1" applyAlignment="1">
      <alignment/>
    </xf>
    <xf numFmtId="178" fontId="0" fillId="0" borderId="6" xfId="0" applyNumberFormat="1" applyFont="1" applyFill="1" applyBorder="1" applyAlignment="1">
      <alignment/>
    </xf>
    <xf numFmtId="37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Continuous"/>
    </xf>
    <xf numFmtId="0" fontId="0" fillId="0" borderId="14" xfId="0" applyFont="1" applyFill="1" applyBorder="1" applyAlignment="1" quotePrefix="1">
      <alignment horizontal="centerContinuous"/>
    </xf>
    <xf numFmtId="178" fontId="0" fillId="0" borderId="6" xfId="0" applyNumberFormat="1" applyFont="1" applyFill="1" applyBorder="1" applyAlignment="1" applyProtection="1">
      <alignment/>
      <protection/>
    </xf>
    <xf numFmtId="178" fontId="0" fillId="0" borderId="7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39" fontId="0" fillId="0" borderId="6" xfId="0" applyNumberFormat="1" applyFont="1" applyFill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39" fontId="0" fillId="0" borderId="7" xfId="0" applyNumberFormat="1" applyFont="1" applyFill="1" applyBorder="1" applyAlignment="1" applyProtection="1">
      <alignment/>
      <protection/>
    </xf>
    <xf numFmtId="37" fontId="0" fillId="0" borderId="7" xfId="0" applyNumberFormat="1" applyFont="1" applyFill="1" applyBorder="1" applyAlignment="1" applyProtection="1">
      <alignment/>
      <protection/>
    </xf>
    <xf numFmtId="39" fontId="0" fillId="0" borderId="1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/>
      <protection/>
    </xf>
    <xf numFmtId="39" fontId="0" fillId="0" borderId="1" xfId="0" applyNumberFormat="1" applyFont="1" applyFill="1" applyBorder="1" applyAlignment="1">
      <alignment/>
    </xf>
    <xf numFmtId="39" fontId="0" fillId="0" borderId="11" xfId="0" applyNumberFormat="1" applyFont="1" applyFill="1" applyBorder="1" applyAlignment="1">
      <alignment/>
    </xf>
    <xf numFmtId="178" fontId="0" fillId="0" borderId="11" xfId="0" applyNumberFormat="1" applyFont="1" applyFill="1" applyBorder="1" applyAlignment="1" applyProtection="1">
      <alignment horizontal="right"/>
      <protection/>
    </xf>
    <xf numFmtId="176" fontId="0" fillId="0" borderId="6" xfId="0" applyNumberFormat="1" applyFont="1" applyFill="1" applyBorder="1" applyAlignment="1">
      <alignment horizontal="right"/>
    </xf>
    <xf numFmtId="179" fontId="0" fillId="0" borderId="6" xfId="0" applyNumberFormat="1" applyFont="1" applyFill="1" applyBorder="1" applyAlignment="1" applyProtection="1">
      <alignment horizontal="right"/>
      <protection/>
    </xf>
    <xf numFmtId="176" fontId="0" fillId="0" borderId="6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179" fontId="0" fillId="0" borderId="11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left" wrapText="1"/>
    </xf>
    <xf numFmtId="180" fontId="0" fillId="0" borderId="5" xfId="0" applyNumberFormat="1" applyFont="1" applyFill="1" applyBorder="1" applyAlignment="1">
      <alignment horizontal="right" wrapText="1"/>
    </xf>
    <xf numFmtId="180" fontId="0" fillId="0" borderId="6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180" fontId="0" fillId="0" borderId="1" xfId="0" applyNumberFormat="1" applyFont="1" applyFill="1" applyBorder="1" applyAlignment="1">
      <alignment horizontal="right" wrapText="1"/>
    </xf>
    <xf numFmtId="180" fontId="0" fillId="0" borderId="7" xfId="0" applyNumberFormat="1" applyFont="1" applyFill="1" applyBorder="1" applyAlignment="1">
      <alignment horizontal="right" wrapText="1"/>
    </xf>
    <xf numFmtId="180" fontId="0" fillId="0" borderId="1" xfId="0" applyNumberFormat="1" applyFont="1" applyFill="1" applyBorder="1" applyAlignment="1">
      <alignment/>
    </xf>
    <xf numFmtId="180" fontId="0" fillId="0" borderId="7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180" fontId="0" fillId="0" borderId="11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 horizontal="right" wrapText="1"/>
    </xf>
    <xf numFmtId="4" fontId="0" fillId="0" borderId="5" xfId="0" applyNumberFormat="1" applyFont="1" applyFill="1" applyBorder="1" applyAlignment="1">
      <alignment horizontal="right" wrapText="1"/>
    </xf>
    <xf numFmtId="3" fontId="0" fillId="0" borderId="5" xfId="0" applyNumberFormat="1" applyFont="1" applyFill="1" applyBorder="1" applyAlignment="1">
      <alignment horizontal="right" wrapText="1"/>
    </xf>
    <xf numFmtId="3" fontId="0" fillId="0" borderId="6" xfId="0" applyNumberFormat="1" applyFont="1" applyFill="1" applyBorder="1" applyAlignment="1">
      <alignment horizontal="right" wrapText="1"/>
    </xf>
    <xf numFmtId="1" fontId="0" fillId="0" borderId="1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7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18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176" fontId="0" fillId="0" borderId="11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0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 horizontal="right" wrapText="1"/>
    </xf>
    <xf numFmtId="2" fontId="0" fillId="0" borderId="5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right" wrapText="1"/>
    </xf>
    <xf numFmtId="182" fontId="0" fillId="0" borderId="1" xfId="0" applyNumberFormat="1" applyFont="1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0" borderId="7" xfId="0" applyNumberFormat="1" applyFont="1" applyFill="1" applyBorder="1" applyAlignment="1">
      <alignment wrapText="1"/>
    </xf>
    <xf numFmtId="180" fontId="0" fillId="0" borderId="1" xfId="0" applyNumberFormat="1" applyFont="1" applyFill="1" applyBorder="1" applyAlignment="1">
      <alignment wrapText="1"/>
    </xf>
    <xf numFmtId="180" fontId="0" fillId="0" borderId="11" xfId="0" applyNumberFormat="1" applyFont="1" applyFill="1" applyBorder="1" applyAlignment="1">
      <alignment wrapText="1"/>
    </xf>
    <xf numFmtId="1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176" fontId="0" fillId="0" borderId="1" xfId="0" applyNumberFormat="1" applyFont="1" applyFill="1" applyBorder="1" applyAlignment="1" quotePrefix="1">
      <alignment horizontal="right"/>
    </xf>
    <xf numFmtId="176" fontId="0" fillId="0" borderId="7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179" fontId="0" fillId="0" borderId="6" xfId="0" applyNumberFormat="1" applyFont="1" applyFill="1" applyBorder="1" applyAlignment="1" applyProtection="1">
      <alignment/>
      <protection/>
    </xf>
    <xf numFmtId="176" fontId="0" fillId="0" borderId="6" xfId="0" applyNumberFormat="1" applyFont="1" applyFill="1" applyBorder="1" applyAlignment="1" applyProtection="1">
      <alignment/>
      <protection/>
    </xf>
    <xf numFmtId="179" fontId="0" fillId="0" borderId="7" xfId="0" applyNumberFormat="1" applyFont="1" applyFill="1" applyBorder="1" applyAlignment="1" applyProtection="1">
      <alignment/>
      <protection/>
    </xf>
    <xf numFmtId="176" fontId="0" fillId="0" borderId="7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>
      <alignment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quotePrefix="1">
      <alignment horizontal="left"/>
    </xf>
    <xf numFmtId="0" fontId="0" fillId="0" borderId="18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178" fontId="0" fillId="0" borderId="6" xfId="0" applyNumberFormat="1" applyFont="1" applyFill="1" applyBorder="1" applyAlignment="1">
      <alignment horizontal="right"/>
    </xf>
    <xf numFmtId="179" fontId="0" fillId="0" borderId="6" xfId="0" applyNumberFormat="1" applyFont="1" applyFill="1" applyBorder="1" applyAlignment="1">
      <alignment horizontal="right"/>
    </xf>
    <xf numFmtId="178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>
      <alignment horizontal="right"/>
    </xf>
    <xf numFmtId="178" fontId="0" fillId="0" borderId="11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6" xfId="0" applyNumberFormat="1" applyFont="1" applyFill="1" applyBorder="1" applyAlignment="1" applyProtection="1">
      <alignment horizontal="right"/>
      <protection/>
    </xf>
    <xf numFmtId="1" fontId="0" fillId="0" borderId="7" xfId="0" applyNumberFormat="1" applyFont="1" applyFill="1" applyBorder="1" applyAlignment="1" applyProtection="1">
      <alignment horizontal="right"/>
      <protection/>
    </xf>
    <xf numFmtId="1" fontId="0" fillId="0" borderId="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>
      <alignment/>
    </xf>
    <xf numFmtId="1" fontId="0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185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85" fontId="0" fillId="0" borderId="0" xfId="0" applyNumberFormat="1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indent="1"/>
    </xf>
    <xf numFmtId="0" fontId="0" fillId="0" borderId="3" xfId="0" applyFont="1" applyFill="1" applyBorder="1" applyAlignment="1">
      <alignment horizontal="left" indent="1"/>
    </xf>
    <xf numFmtId="185" fontId="0" fillId="0" borderId="20" xfId="0" applyNumberFormat="1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 quotePrefix="1">
      <alignment horizontal="left"/>
    </xf>
    <xf numFmtId="0" fontId="7" fillId="0" borderId="13" xfId="0" applyFont="1" applyFill="1" applyBorder="1" applyAlignment="1" quotePrefix="1">
      <alignment horizontal="left"/>
    </xf>
    <xf numFmtId="177" fontId="0" fillId="0" borderId="6" xfId="0" applyNumberFormat="1" applyFont="1" applyFill="1" applyBorder="1" applyAlignment="1">
      <alignment horizontal="right"/>
    </xf>
    <xf numFmtId="177" fontId="0" fillId="0" borderId="22" xfId="0" applyNumberFormat="1" applyFont="1" applyFill="1" applyBorder="1" applyAlignment="1">
      <alignment horizontal="right"/>
    </xf>
    <xf numFmtId="186" fontId="0" fillId="0" borderId="7" xfId="0" applyNumberFormat="1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right"/>
    </xf>
    <xf numFmtId="186" fontId="0" fillId="0" borderId="23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186" fontId="0" fillId="0" borderId="7" xfId="0" applyNumberFormat="1" applyFont="1" applyFill="1" applyBorder="1" applyAlignment="1" quotePrefix="1">
      <alignment horizontal="right"/>
    </xf>
    <xf numFmtId="186" fontId="0" fillId="0" borderId="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quotePrefix="1">
      <alignment/>
    </xf>
    <xf numFmtId="186" fontId="0" fillId="0" borderId="7" xfId="0" applyNumberFormat="1" applyFont="1" applyFill="1" applyBorder="1" applyAlignment="1" applyProtection="1" quotePrefix="1">
      <alignment horizontal="right"/>
      <protection/>
    </xf>
    <xf numFmtId="0" fontId="0" fillId="0" borderId="2" xfId="0" applyFont="1" applyFill="1" applyBorder="1" applyAlignment="1">
      <alignment/>
    </xf>
    <xf numFmtId="0" fontId="7" fillId="0" borderId="20" xfId="0" applyFont="1" applyFill="1" applyBorder="1" applyAlignment="1" quotePrefix="1">
      <alignment horizontal="left" indent="2"/>
    </xf>
    <xf numFmtId="186" fontId="7" fillId="0" borderId="12" xfId="0" applyNumberFormat="1" applyFont="1" applyFill="1" applyBorder="1" applyAlignment="1">
      <alignment horizontal="right"/>
    </xf>
    <xf numFmtId="186" fontId="7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6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177" fontId="0" fillId="0" borderId="7" xfId="0" applyNumberFormat="1" applyFont="1" applyFill="1" applyBorder="1" applyAlignment="1">
      <alignment horizontal="right"/>
    </xf>
    <xf numFmtId="177" fontId="0" fillId="0" borderId="7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>
      <alignment/>
    </xf>
    <xf numFmtId="177" fontId="7" fillId="0" borderId="7" xfId="0" applyNumberFormat="1" applyFont="1" applyFill="1" applyBorder="1" applyAlignment="1">
      <alignment/>
    </xf>
    <xf numFmtId="177" fontId="7" fillId="0" borderId="7" xfId="0" applyNumberFormat="1" applyFont="1" applyFill="1" applyBorder="1" applyAlignment="1">
      <alignment horizontal="right"/>
    </xf>
    <xf numFmtId="177" fontId="7" fillId="0" borderId="1" xfId="0" applyNumberFormat="1" applyFont="1" applyFill="1" applyBorder="1" applyAlignment="1">
      <alignment/>
    </xf>
    <xf numFmtId="186" fontId="0" fillId="0" borderId="6" xfId="0" applyNumberFormat="1" applyFont="1" applyFill="1" applyBorder="1" applyAlignment="1" applyProtection="1">
      <alignment horizontal="right"/>
      <protection/>
    </xf>
    <xf numFmtId="186" fontId="0" fillId="0" borderId="6" xfId="0" applyNumberFormat="1" applyFont="1" applyFill="1" applyBorder="1" applyAlignment="1">
      <alignment horizontal="right"/>
    </xf>
    <xf numFmtId="186" fontId="7" fillId="0" borderId="7" xfId="0" applyNumberFormat="1" applyFont="1" applyFill="1" applyBorder="1" applyAlignment="1">
      <alignment horizontal="right"/>
    </xf>
    <xf numFmtId="186" fontId="7" fillId="0" borderId="7" xfId="0" applyNumberFormat="1" applyFont="1" applyFill="1" applyBorder="1" applyAlignment="1" applyProtection="1">
      <alignment horizontal="right"/>
      <protection/>
    </xf>
    <xf numFmtId="186" fontId="0" fillId="0" borderId="7" xfId="0" applyNumberFormat="1" applyFont="1" applyFill="1" applyBorder="1" applyAlignment="1" applyProtection="1">
      <alignment horizontal="right"/>
      <protection locked="0"/>
    </xf>
    <xf numFmtId="186" fontId="7" fillId="0" borderId="7" xfId="0" applyNumberFormat="1" applyFont="1" applyFill="1" applyBorder="1" applyAlignment="1" quotePrefix="1">
      <alignment horizontal="right"/>
    </xf>
    <xf numFmtId="186" fontId="7" fillId="0" borderId="12" xfId="0" applyNumberFormat="1" applyFont="1" applyFill="1" applyBorder="1" applyAlignment="1" applyProtection="1">
      <alignment horizontal="right"/>
      <protection/>
    </xf>
    <xf numFmtId="186" fontId="0" fillId="0" borderId="6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 quotePrefix="1">
      <alignment horizontal="center"/>
    </xf>
    <xf numFmtId="0" fontId="0" fillId="0" borderId="4" xfId="0" applyFont="1" applyFill="1" applyBorder="1" applyAlignment="1">
      <alignment/>
    </xf>
    <xf numFmtId="186" fontId="0" fillId="0" borderId="5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/>
    </xf>
    <xf numFmtId="186" fontId="0" fillId="0" borderId="1" xfId="0" applyNumberFormat="1" applyFont="1" applyFill="1" applyBorder="1" applyAlignment="1">
      <alignment horizontal="right"/>
    </xf>
    <xf numFmtId="186" fontId="7" fillId="0" borderId="1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7" fillId="0" borderId="7" xfId="0" applyNumberFormat="1" applyFont="1" applyFill="1" applyBorder="1" applyAlignment="1" quotePrefix="1">
      <alignment horizontal="right"/>
    </xf>
    <xf numFmtId="177" fontId="7" fillId="0" borderId="11" xfId="0" applyNumberFormat="1" applyFont="1" applyFill="1" applyBorder="1" applyAlignment="1">
      <alignment/>
    </xf>
    <xf numFmtId="177" fontId="7" fillId="0" borderId="12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3" xfId="0" applyNumberFormat="1" applyFont="1" applyFill="1" applyBorder="1" applyAlignment="1">
      <alignment horizontal="center" vertical="center"/>
    </xf>
    <xf numFmtId="176" fontId="9" fillId="0" borderId="0" xfId="21" applyFont="1" applyFill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76" fontId="3" fillId="0" borderId="0" xfId="21" applyFont="1" applyFill="1" applyAlignment="1">
      <alignment horizontal="center"/>
      <protection/>
    </xf>
    <xf numFmtId="176" fontId="0" fillId="0" borderId="25" xfId="21" applyFont="1" applyFill="1" applyBorder="1" applyAlignment="1">
      <alignment horizontal="center"/>
      <protection/>
    </xf>
    <xf numFmtId="176" fontId="0" fillId="0" borderId="19" xfId="21" applyFont="1" applyFill="1" applyBorder="1" applyAlignment="1">
      <alignment horizontal="center"/>
      <protection/>
    </xf>
    <xf numFmtId="176" fontId="4" fillId="0" borderId="0" xfId="21" applyFont="1" applyFill="1" applyAlignment="1" quotePrefix="1">
      <alignment horizontal="center"/>
      <protection/>
    </xf>
    <xf numFmtId="176" fontId="4" fillId="0" borderId="0" xfId="21" applyFont="1" applyFill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externalLink" Target="externalLinks/externalLink1.xml" /><Relationship Id="rId70" Type="http://schemas.openxmlformats.org/officeDocument/2006/relationships/externalLink" Target="externalLinks/externalLink2.xml" /><Relationship Id="rId71" Type="http://schemas.openxmlformats.org/officeDocument/2006/relationships/externalLink" Target="externalLinks/externalLink3.xml" /><Relationship Id="rId72" Type="http://schemas.openxmlformats.org/officeDocument/2006/relationships/externalLink" Target="externalLinks/externalLink4.xml" /><Relationship Id="rId73" Type="http://schemas.openxmlformats.org/officeDocument/2006/relationships/externalLink" Target="externalLinks/externalLink5.xml" /><Relationship Id="rId74" Type="http://schemas.openxmlformats.org/officeDocument/2006/relationships/externalLink" Target="externalLinks/externalLink6.xml" /><Relationship Id="rId75" Type="http://schemas.openxmlformats.org/officeDocument/2006/relationships/externalLink" Target="externalLinks/externalLink7.xml" /><Relationship Id="rId76" Type="http://schemas.openxmlformats.org/officeDocument/2006/relationships/externalLink" Target="externalLinks/externalLink8.xml" /><Relationship Id="rId77" Type="http://schemas.openxmlformats.org/officeDocument/2006/relationships/externalLink" Target="externalLinks/externalLink9.xml" /><Relationship Id="rId78" Type="http://schemas.openxmlformats.org/officeDocument/2006/relationships/externalLink" Target="externalLinks/externalLink10.xml" /><Relationship Id="rId7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  <sheetDataSet>
      <sheetData sheetId="5">
        <row r="85">
          <cell r="B85">
            <v>2055</v>
          </cell>
          <cell r="C85">
            <v>7145</v>
          </cell>
          <cell r="D85">
            <v>127</v>
          </cell>
          <cell r="E85">
            <v>9327</v>
          </cell>
          <cell r="F85">
            <v>16132.922141119221</v>
          </cell>
          <cell r="G85">
            <v>32412.786144156755</v>
          </cell>
          <cell r="H85">
            <v>31102</v>
          </cell>
          <cell r="I85">
            <v>269885</v>
          </cell>
        </row>
      </sheetData>
      <sheetData sheetId="6">
        <row r="86">
          <cell r="B86">
            <v>4118</v>
          </cell>
          <cell r="C86">
            <v>109142</v>
          </cell>
          <cell r="D86">
            <v>1892</v>
          </cell>
          <cell r="E86">
            <v>56412</v>
          </cell>
          <cell r="F86">
            <v>142</v>
          </cell>
          <cell r="G86">
            <v>4029</v>
          </cell>
          <cell r="H86">
            <v>3175</v>
          </cell>
          <cell r="I86">
            <v>100302</v>
          </cell>
        </row>
      </sheetData>
      <sheetData sheetId="7">
        <row r="55">
          <cell r="B55">
            <v>300</v>
          </cell>
          <cell r="C55">
            <v>544</v>
          </cell>
          <cell r="D55" t="str">
            <v>–</v>
          </cell>
          <cell r="E55">
            <v>844</v>
          </cell>
          <cell r="F55">
            <v>18883</v>
          </cell>
          <cell r="G55">
            <v>26046</v>
          </cell>
          <cell r="H55" t="str">
            <v>–</v>
          </cell>
          <cell r="I55">
            <v>19836</v>
          </cell>
        </row>
      </sheetData>
      <sheetData sheetId="8">
        <row r="66">
          <cell r="B66">
            <v>2549</v>
          </cell>
          <cell r="C66">
            <v>11066</v>
          </cell>
          <cell r="D66">
            <v>1316</v>
          </cell>
          <cell r="E66">
            <v>14931</v>
          </cell>
          <cell r="F66">
            <v>2469.4417418595526</v>
          </cell>
          <cell r="G66">
            <v>4673</v>
          </cell>
          <cell r="H66">
            <v>5307</v>
          </cell>
          <cell r="I66">
            <v>64989</v>
          </cell>
        </row>
      </sheetData>
      <sheetData sheetId="9">
        <row r="53">
          <cell r="B53">
            <v>14</v>
          </cell>
          <cell r="C53">
            <v>1896</v>
          </cell>
          <cell r="D53" t="str">
            <v>–</v>
          </cell>
          <cell r="E53">
            <v>1910</v>
          </cell>
          <cell r="F53">
            <v>18169</v>
          </cell>
          <cell r="G53">
            <v>46692</v>
          </cell>
          <cell r="H53" t="str">
            <v>–</v>
          </cell>
          <cell r="I53">
            <v>88782</v>
          </cell>
        </row>
      </sheetData>
      <sheetData sheetId="10">
        <row r="85">
          <cell r="B85">
            <v>345</v>
          </cell>
          <cell r="C85">
            <v>35618</v>
          </cell>
          <cell r="D85">
            <v>1170</v>
          </cell>
          <cell r="E85">
            <v>37133</v>
          </cell>
          <cell r="F85">
            <v>16578</v>
          </cell>
          <cell r="G85">
            <v>27932.04214161379</v>
          </cell>
          <cell r="H85">
            <v>31164</v>
          </cell>
          <cell r="I85">
            <v>1037062</v>
          </cell>
        </row>
      </sheetData>
      <sheetData sheetId="11">
        <row r="85">
          <cell r="B85">
            <v>10519</v>
          </cell>
          <cell r="C85">
            <v>321754</v>
          </cell>
          <cell r="D85">
            <v>26614</v>
          </cell>
          <cell r="E85">
            <v>715308</v>
          </cell>
        </row>
      </sheetData>
      <sheetData sheetId="12">
        <row r="85">
          <cell r="B85">
            <v>50</v>
          </cell>
          <cell r="C85">
            <v>2308</v>
          </cell>
          <cell r="D85">
            <v>453</v>
          </cell>
          <cell r="E85">
            <v>2811</v>
          </cell>
          <cell r="F85">
            <v>13287</v>
          </cell>
          <cell r="G85">
            <v>23840</v>
          </cell>
          <cell r="H85">
            <v>34024</v>
          </cell>
          <cell r="I85">
            <v>71100</v>
          </cell>
        </row>
      </sheetData>
      <sheetData sheetId="13">
        <row r="85">
          <cell r="B85">
            <v>70</v>
          </cell>
          <cell r="C85">
            <v>2986</v>
          </cell>
          <cell r="D85">
            <v>4</v>
          </cell>
          <cell r="E85">
            <v>3060</v>
          </cell>
          <cell r="F85">
            <v>7778</v>
          </cell>
          <cell r="G85">
            <v>18504</v>
          </cell>
          <cell r="H85">
            <v>33000</v>
          </cell>
          <cell r="I85">
            <v>55931</v>
          </cell>
        </row>
      </sheetData>
      <sheetData sheetId="14">
        <row r="85">
          <cell r="B85">
            <v>95</v>
          </cell>
          <cell r="C85">
            <v>2617</v>
          </cell>
          <cell r="D85">
            <v>66</v>
          </cell>
          <cell r="E85">
            <v>2778</v>
          </cell>
          <cell r="F85">
            <v>13015</v>
          </cell>
          <cell r="G85">
            <v>27151</v>
          </cell>
          <cell r="H85">
            <v>55864</v>
          </cell>
          <cell r="I85">
            <v>75979</v>
          </cell>
        </row>
      </sheetData>
      <sheetData sheetId="15">
        <row r="45">
          <cell r="B45">
            <v>12</v>
          </cell>
          <cell r="C45">
            <v>739</v>
          </cell>
          <cell r="D45" t="str">
            <v>–</v>
          </cell>
          <cell r="E45">
            <v>751</v>
          </cell>
          <cell r="F45">
            <v>9050</v>
          </cell>
          <cell r="G45">
            <v>39933</v>
          </cell>
          <cell r="H45" t="str">
            <v>–</v>
          </cell>
          <cell r="I45">
            <v>29619</v>
          </cell>
        </row>
      </sheetData>
      <sheetData sheetId="16">
        <row r="15">
          <cell r="B15" t="str">
            <v>–</v>
          </cell>
          <cell r="C15">
            <v>9</v>
          </cell>
          <cell r="D15" t="str">
            <v>–</v>
          </cell>
          <cell r="E15">
            <v>9</v>
          </cell>
          <cell r="F15" t="str">
            <v>–</v>
          </cell>
          <cell r="G15">
            <v>38658</v>
          </cell>
          <cell r="H15" t="str">
            <v>–</v>
          </cell>
          <cell r="I15">
            <v>348</v>
          </cell>
        </row>
      </sheetData>
      <sheetData sheetId="17">
        <row r="33">
          <cell r="B33">
            <v>1</v>
          </cell>
          <cell r="C33">
            <v>646</v>
          </cell>
          <cell r="D33">
            <v>1</v>
          </cell>
          <cell r="E33">
            <v>648</v>
          </cell>
          <cell r="F33">
            <v>15000</v>
          </cell>
          <cell r="G33">
            <v>20083</v>
          </cell>
          <cell r="H33">
            <v>32000</v>
          </cell>
          <cell r="I33">
            <v>13021</v>
          </cell>
        </row>
      </sheetData>
      <sheetData sheetId="18">
        <row r="20">
          <cell r="B20" t="str">
            <v>–</v>
          </cell>
          <cell r="C20">
            <v>448</v>
          </cell>
          <cell r="D20">
            <v>61</v>
          </cell>
          <cell r="E20">
            <v>509</v>
          </cell>
          <cell r="F20" t="str">
            <v>–</v>
          </cell>
          <cell r="G20">
            <v>31987</v>
          </cell>
          <cell r="H20">
            <v>56492</v>
          </cell>
          <cell r="I20">
            <v>17776</v>
          </cell>
        </row>
      </sheetData>
      <sheetData sheetId="19">
        <row r="67">
          <cell r="B67">
            <v>2876</v>
          </cell>
          <cell r="C67">
            <v>8108</v>
          </cell>
          <cell r="D67">
            <v>4693</v>
          </cell>
          <cell r="E67">
            <v>15677</v>
          </cell>
          <cell r="F67">
            <v>8386</v>
          </cell>
          <cell r="G67">
            <v>42731.90688209176</v>
          </cell>
          <cell r="H67">
            <v>53688</v>
          </cell>
          <cell r="I67">
            <v>622546</v>
          </cell>
        </row>
      </sheetData>
      <sheetData sheetId="27">
        <row r="85">
          <cell r="B85">
            <v>694</v>
          </cell>
          <cell r="C85">
            <v>40008</v>
          </cell>
          <cell r="D85">
            <v>18564</v>
          </cell>
          <cell r="E85">
            <v>59266</v>
          </cell>
          <cell r="F85">
            <v>12655</v>
          </cell>
          <cell r="G85">
            <v>57811.210357928416</v>
          </cell>
          <cell r="H85">
            <v>89313.48933419521</v>
          </cell>
          <cell r="I85">
            <v>3979718</v>
          </cell>
        </row>
      </sheetData>
      <sheetData sheetId="28">
        <row r="86">
          <cell r="B86">
            <v>11639</v>
          </cell>
          <cell r="C86">
            <v>1010302</v>
          </cell>
          <cell r="D86">
            <v>39104</v>
          </cell>
          <cell r="E86">
            <v>2272793</v>
          </cell>
          <cell r="F86">
            <v>8523</v>
          </cell>
          <cell r="G86">
            <v>696623</v>
          </cell>
        </row>
      </sheetData>
      <sheetData sheetId="29">
        <row r="85">
          <cell r="B85">
            <v>346</v>
          </cell>
          <cell r="C85">
            <v>10958</v>
          </cell>
          <cell r="D85">
            <v>11660</v>
          </cell>
          <cell r="E85">
            <v>22964</v>
          </cell>
          <cell r="F85">
            <v>10688</v>
          </cell>
          <cell r="G85">
            <v>23536.002646468332</v>
          </cell>
          <cell r="H85">
            <v>68150.96843910807</v>
          </cell>
          <cell r="I85">
            <v>1056184</v>
          </cell>
        </row>
      </sheetData>
      <sheetData sheetId="31">
        <row r="85">
          <cell r="B85">
            <v>19</v>
          </cell>
          <cell r="C85">
            <v>1824</v>
          </cell>
          <cell r="D85">
            <v>7061</v>
          </cell>
          <cell r="E85">
            <v>8904</v>
          </cell>
          <cell r="F85">
            <v>6474</v>
          </cell>
          <cell r="G85">
            <v>7034.318530701755</v>
          </cell>
          <cell r="H85">
            <v>36715.689562384934</v>
          </cell>
          <cell r="I85">
            <v>279441</v>
          </cell>
        </row>
      </sheetData>
      <sheetData sheetId="33">
        <row r="85">
          <cell r="B85">
            <v>249</v>
          </cell>
          <cell r="C85">
            <v>25068</v>
          </cell>
          <cell r="D85" t="str">
            <v>–</v>
          </cell>
          <cell r="E85">
            <v>25317</v>
          </cell>
          <cell r="F85">
            <v>14791.044176706828</v>
          </cell>
          <cell r="G85">
            <v>19402.628889420776</v>
          </cell>
          <cell r="H85" t="str">
            <v>–</v>
          </cell>
          <cell r="I85">
            <v>492778</v>
          </cell>
        </row>
      </sheetData>
      <sheetData sheetId="34">
        <row r="85">
          <cell r="B85">
            <v>4154</v>
          </cell>
          <cell r="C85">
            <v>19805</v>
          </cell>
          <cell r="D85" t="str">
            <v>–</v>
          </cell>
          <cell r="E85">
            <v>23959</v>
          </cell>
          <cell r="F85">
            <v>4192.49085219066</v>
          </cell>
          <cell r="G85">
            <v>8975.758242867963</v>
          </cell>
          <cell r="H85" t="str">
            <v>–</v>
          </cell>
          <cell r="I85">
            <v>195178</v>
          </cell>
        </row>
      </sheetData>
      <sheetData sheetId="35">
        <row r="85">
          <cell r="B85">
            <v>1276</v>
          </cell>
          <cell r="C85">
            <v>20217</v>
          </cell>
          <cell r="D85">
            <v>5</v>
          </cell>
          <cell r="E85">
            <v>21498</v>
          </cell>
          <cell r="F85">
            <v>9855.669278996866</v>
          </cell>
          <cell r="G85">
            <v>49752.5912845625</v>
          </cell>
          <cell r="H85">
            <v>35000</v>
          </cell>
          <cell r="I85">
            <v>1022102</v>
          </cell>
        </row>
      </sheetData>
      <sheetData sheetId="36">
        <row r="86">
          <cell r="B86">
            <v>3316</v>
          </cell>
          <cell r="C86">
            <v>127454</v>
          </cell>
          <cell r="D86">
            <v>1579</v>
          </cell>
          <cell r="E86">
            <v>85040</v>
          </cell>
          <cell r="F86">
            <v>11129</v>
          </cell>
          <cell r="G86">
            <v>629957</v>
          </cell>
          <cell r="H86">
            <v>5474</v>
          </cell>
          <cell r="I86">
            <v>179651</v>
          </cell>
        </row>
      </sheetData>
      <sheetData sheetId="37">
        <row r="59">
          <cell r="B59">
            <v>85</v>
          </cell>
          <cell r="C59">
            <v>1231</v>
          </cell>
          <cell r="D59">
            <v>3</v>
          </cell>
          <cell r="E59">
            <v>1319</v>
          </cell>
          <cell r="F59">
            <v>11461</v>
          </cell>
          <cell r="G59">
            <v>21467</v>
          </cell>
          <cell r="H59">
            <v>41000</v>
          </cell>
          <cell r="I59">
            <v>27492</v>
          </cell>
        </row>
      </sheetData>
      <sheetData sheetId="38">
        <row r="79">
          <cell r="B79">
            <v>182</v>
          </cell>
          <cell r="C79">
            <v>2555</v>
          </cell>
          <cell r="D79">
            <v>13</v>
          </cell>
          <cell r="E79">
            <v>2750</v>
          </cell>
          <cell r="F79">
            <v>13524</v>
          </cell>
          <cell r="G79">
            <v>27550</v>
          </cell>
          <cell r="H79">
            <v>18000</v>
          </cell>
          <cell r="I79">
            <v>73088</v>
          </cell>
        </row>
      </sheetData>
      <sheetData sheetId="39">
        <row r="57">
          <cell r="B57">
            <v>21</v>
          </cell>
          <cell r="C57">
            <v>530</v>
          </cell>
          <cell r="D57" t="str">
            <v>–</v>
          </cell>
          <cell r="E57">
            <v>551</v>
          </cell>
          <cell r="F57">
            <v>10190</v>
          </cell>
          <cell r="G57">
            <v>33789</v>
          </cell>
          <cell r="H57" t="str">
            <v>–</v>
          </cell>
          <cell r="I57">
            <v>18123</v>
          </cell>
        </row>
      </sheetData>
      <sheetData sheetId="40">
        <row r="85">
          <cell r="B85">
            <v>138</v>
          </cell>
          <cell r="C85">
            <v>7444</v>
          </cell>
          <cell r="D85">
            <v>6</v>
          </cell>
          <cell r="E85">
            <v>7588</v>
          </cell>
          <cell r="F85">
            <v>9323.246376811594</v>
          </cell>
          <cell r="G85">
            <v>58391.30252552391</v>
          </cell>
          <cell r="H85">
            <v>24666.666666666668</v>
          </cell>
          <cell r="I85">
            <v>436099</v>
          </cell>
        </row>
      </sheetData>
      <sheetData sheetId="41">
        <row r="54">
          <cell r="B54">
            <v>21</v>
          </cell>
          <cell r="C54">
            <v>518</v>
          </cell>
          <cell r="D54" t="str">
            <v>–</v>
          </cell>
          <cell r="E54">
            <v>539</v>
          </cell>
          <cell r="F54">
            <v>9479</v>
          </cell>
          <cell r="G54">
            <v>15603</v>
          </cell>
          <cell r="H54" t="str">
            <v>–</v>
          </cell>
          <cell r="I54">
            <v>8282</v>
          </cell>
        </row>
      </sheetData>
      <sheetData sheetId="42">
        <row r="54">
          <cell r="B54">
            <v>6248</v>
          </cell>
          <cell r="C54">
            <v>657</v>
          </cell>
          <cell r="D54" t="str">
            <v>–</v>
          </cell>
          <cell r="E54">
            <v>6905</v>
          </cell>
          <cell r="F54">
            <v>7911.444942381562</v>
          </cell>
          <cell r="G54">
            <v>24262.698630136987</v>
          </cell>
          <cell r="H54" t="str">
            <v>–</v>
          </cell>
          <cell r="I54">
            <v>65373</v>
          </cell>
        </row>
      </sheetData>
      <sheetData sheetId="43">
        <row r="85">
          <cell r="B85">
            <v>344</v>
          </cell>
          <cell r="C85">
            <v>11384</v>
          </cell>
          <cell r="D85">
            <v>7750</v>
          </cell>
          <cell r="E85">
            <v>19478</v>
          </cell>
          <cell r="F85">
            <v>6269.142441860465</v>
          </cell>
          <cell r="G85">
            <v>11702.576686577653</v>
          </cell>
          <cell r="H85">
            <v>17312.335741935483</v>
          </cell>
          <cell r="I85">
            <v>269763</v>
          </cell>
        </row>
      </sheetData>
      <sheetData sheetId="44">
        <row r="85">
          <cell r="B85">
            <v>468</v>
          </cell>
          <cell r="C85">
            <v>7181</v>
          </cell>
          <cell r="D85">
            <v>42</v>
          </cell>
          <cell r="E85">
            <v>7691</v>
          </cell>
          <cell r="F85">
            <v>2968.7542735042734</v>
          </cell>
          <cell r="G85">
            <v>7534.637376409971</v>
          </cell>
          <cell r="H85">
            <v>15971.42857142857</v>
          </cell>
          <cell r="I85">
            <v>56168</v>
          </cell>
        </row>
      </sheetData>
      <sheetData sheetId="45">
        <row r="85">
          <cell r="B85">
            <v>1046</v>
          </cell>
          <cell r="C85">
            <v>6622</v>
          </cell>
          <cell r="E85">
            <v>7668</v>
          </cell>
          <cell r="F85">
            <v>3749</v>
          </cell>
          <cell r="G85">
            <v>9664.775445484747</v>
          </cell>
          <cell r="I85">
            <v>67924</v>
          </cell>
        </row>
      </sheetData>
      <sheetData sheetId="46">
        <row r="37">
          <cell r="B37">
            <v>31196.88888888889</v>
          </cell>
          <cell r="C37">
            <v>4041.524795919821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24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4" width="20.7109375" style="58" customWidth="1"/>
    <col min="5" max="16384" width="11.421875" style="58" customWidth="1"/>
  </cols>
  <sheetData>
    <row r="1" spans="1:6" ht="18">
      <c r="A1" s="329" t="s">
        <v>0</v>
      </c>
      <c r="B1" s="329"/>
      <c r="C1" s="329"/>
      <c r="D1" s="329"/>
      <c r="E1" s="70"/>
      <c r="F1" s="70"/>
    </row>
    <row r="2" s="1" customFormat="1" ht="15"/>
    <row r="3" spans="1:6" s="1" customFormat="1" ht="15">
      <c r="A3" s="328" t="s">
        <v>1</v>
      </c>
      <c r="B3" s="328"/>
      <c r="C3" s="328"/>
      <c r="D3" s="328"/>
      <c r="E3" s="2"/>
      <c r="F3" s="2"/>
    </row>
    <row r="4" s="1" customFormat="1" ht="15"/>
    <row r="5" spans="1:4" ht="12.75">
      <c r="A5" s="59"/>
      <c r="B5" s="60" t="s">
        <v>2</v>
      </c>
      <c r="C5" s="60" t="s">
        <v>3</v>
      </c>
      <c r="D5" s="60" t="s">
        <v>4</v>
      </c>
    </row>
    <row r="6" spans="1:4" ht="13.5" thickBot="1">
      <c r="A6" s="61" t="s">
        <v>5</v>
      </c>
      <c r="B6" s="62" t="s">
        <v>6</v>
      </c>
      <c r="C6" s="62" t="s">
        <v>7</v>
      </c>
      <c r="D6" s="62" t="s">
        <v>8</v>
      </c>
    </row>
    <row r="7" spans="1:4" ht="12.75">
      <c r="A7" s="63">
        <v>1985</v>
      </c>
      <c r="B7" s="64">
        <v>481</v>
      </c>
      <c r="C7" s="64">
        <v>9692</v>
      </c>
      <c r="D7" s="64">
        <v>1816348.7312634476</v>
      </c>
    </row>
    <row r="8" spans="1:4" ht="12.75">
      <c r="A8" s="65">
        <v>1986</v>
      </c>
      <c r="B8" s="66">
        <v>476</v>
      </c>
      <c r="C8" s="66">
        <v>9785</v>
      </c>
      <c r="D8" s="66">
        <v>2315783.779885327</v>
      </c>
    </row>
    <row r="9" spans="1:4" ht="12.75">
      <c r="A9" s="65">
        <v>1987</v>
      </c>
      <c r="B9" s="66">
        <v>479</v>
      </c>
      <c r="C9" s="66">
        <v>9983</v>
      </c>
      <c r="D9" s="66">
        <v>2566736.384070775</v>
      </c>
    </row>
    <row r="10" spans="1:4" ht="12.75">
      <c r="A10" s="65">
        <v>1988</v>
      </c>
      <c r="B10" s="66">
        <v>504</v>
      </c>
      <c r="C10" s="66">
        <v>10628</v>
      </c>
      <c r="D10" s="66">
        <v>2767149.880398591</v>
      </c>
    </row>
    <row r="11" spans="1:4" ht="12.75">
      <c r="A11" s="65">
        <v>1989</v>
      </c>
      <c r="B11" s="66">
        <v>516</v>
      </c>
      <c r="C11" s="66">
        <v>11180</v>
      </c>
      <c r="D11" s="66">
        <v>3085836.548748092</v>
      </c>
    </row>
    <row r="12" spans="1:4" ht="12.75">
      <c r="A12" s="65">
        <v>1990</v>
      </c>
      <c r="B12" s="66">
        <v>509</v>
      </c>
      <c r="C12" s="66">
        <v>11780</v>
      </c>
      <c r="D12" s="66">
        <v>3820387.5326049067</v>
      </c>
    </row>
    <row r="13" spans="1:4" ht="12.75">
      <c r="A13" s="65">
        <v>1991</v>
      </c>
      <c r="B13" s="66">
        <v>482</v>
      </c>
      <c r="C13" s="66">
        <v>10816</v>
      </c>
      <c r="D13" s="66">
        <v>3358461.649417619</v>
      </c>
    </row>
    <row r="14" spans="1:4" ht="12.75">
      <c r="A14" s="65">
        <v>1992</v>
      </c>
      <c r="B14" s="66">
        <v>462</v>
      </c>
      <c r="C14" s="66">
        <v>10712</v>
      </c>
      <c r="D14" s="66">
        <v>3114799.322058346</v>
      </c>
    </row>
    <row r="15" spans="1:4" ht="12.75">
      <c r="A15" s="65">
        <v>1993</v>
      </c>
      <c r="B15" s="66">
        <v>435</v>
      </c>
      <c r="C15" s="66">
        <v>10473</v>
      </c>
      <c r="D15" s="66">
        <v>3308199.0071280035</v>
      </c>
    </row>
    <row r="16" spans="1:4" ht="12.75">
      <c r="A16" s="65">
        <v>1994</v>
      </c>
      <c r="B16" s="66">
        <v>430</v>
      </c>
      <c r="C16" s="66">
        <v>10856</v>
      </c>
      <c r="D16" s="66">
        <v>3652735.2060870505</v>
      </c>
    </row>
    <row r="17" spans="1:4" ht="12.75">
      <c r="A17" s="65">
        <v>1995</v>
      </c>
      <c r="B17" s="66">
        <v>401</v>
      </c>
      <c r="C17" s="66">
        <v>10615</v>
      </c>
      <c r="D17" s="66">
        <v>3532009.90467948</v>
      </c>
    </row>
    <row r="18" spans="1:4" ht="12.75">
      <c r="A18" s="65">
        <v>1996</v>
      </c>
      <c r="B18" s="66">
        <v>399</v>
      </c>
      <c r="C18" s="66">
        <v>11407</v>
      </c>
      <c r="D18" s="66">
        <v>3919812.965033116</v>
      </c>
    </row>
    <row r="19" spans="1:4" ht="12.75">
      <c r="A19" s="65">
        <v>1997</v>
      </c>
      <c r="B19" s="66">
        <v>402</v>
      </c>
      <c r="C19" s="66">
        <v>11886</v>
      </c>
      <c r="D19" s="66">
        <v>4176661.497962569</v>
      </c>
    </row>
    <row r="20" spans="1:4" ht="12.75">
      <c r="A20" s="65">
        <v>1998</v>
      </c>
      <c r="B20" s="66">
        <v>398</v>
      </c>
      <c r="C20" s="66">
        <v>12264</v>
      </c>
      <c r="D20" s="66">
        <v>4343808.974312742</v>
      </c>
    </row>
    <row r="21" spans="1:4" ht="12.75">
      <c r="A21" s="65">
        <v>1999</v>
      </c>
      <c r="B21" s="66">
        <v>410</v>
      </c>
      <c r="C21" s="66">
        <v>12961</v>
      </c>
      <c r="D21" s="66">
        <v>4531563</v>
      </c>
    </row>
    <row r="22" spans="1:4" ht="12.75">
      <c r="A22" s="65">
        <v>2000</v>
      </c>
      <c r="B22" s="66">
        <v>408.848</v>
      </c>
      <c r="C22" s="66">
        <v>12802.044</v>
      </c>
      <c r="D22" s="66">
        <v>5290937</v>
      </c>
    </row>
    <row r="23" spans="1:4" ht="12.75">
      <c r="A23" s="65">
        <v>2001</v>
      </c>
      <c r="B23" s="66">
        <v>400.109</v>
      </c>
      <c r="C23" s="66">
        <v>12885.81</v>
      </c>
      <c r="D23" s="66">
        <v>5115068.761325186</v>
      </c>
    </row>
    <row r="24" spans="1:4" ht="13.5" thickBot="1">
      <c r="A24" s="67" t="s">
        <v>371</v>
      </c>
      <c r="B24" s="68">
        <v>403</v>
      </c>
      <c r="C24" s="68">
        <v>13206</v>
      </c>
      <c r="D24" s="69">
        <v>5860418</v>
      </c>
    </row>
  </sheetData>
  <mergeCells count="2">
    <mergeCell ref="A3:D3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61">
    <pageSetUpPr fitToPage="1"/>
  </sheetPr>
  <dimension ref="A1:I8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3.7109375" style="58" customWidth="1"/>
    <col min="10" max="10" width="0" style="58" hidden="1" customWidth="1"/>
    <col min="11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pans="1:9" s="72" customFormat="1" ht="15">
      <c r="A2" s="2"/>
      <c r="B2" s="2"/>
      <c r="C2" s="2"/>
      <c r="D2" s="2"/>
      <c r="E2" s="2"/>
      <c r="F2" s="2"/>
      <c r="G2" s="2"/>
      <c r="H2" s="2"/>
      <c r="I2" s="2"/>
    </row>
    <row r="3" spans="1:9" s="72" customFormat="1" ht="15">
      <c r="A3" s="330" t="s">
        <v>328</v>
      </c>
      <c r="B3" s="330"/>
      <c r="C3" s="330"/>
      <c r="D3" s="330"/>
      <c r="E3" s="330"/>
      <c r="F3" s="330"/>
      <c r="G3" s="330"/>
      <c r="H3" s="330"/>
      <c r="I3" s="330"/>
    </row>
    <row r="4" spans="1:9" s="72" customFormat="1" ht="14.2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59"/>
      <c r="B5" s="197" t="s">
        <v>22</v>
      </c>
      <c r="C5" s="198"/>
      <c r="D5" s="197" t="s">
        <v>22</v>
      </c>
      <c r="E5" s="198"/>
      <c r="F5" s="197" t="s">
        <v>23</v>
      </c>
      <c r="G5" s="198"/>
      <c r="H5" s="197" t="s">
        <v>24</v>
      </c>
      <c r="I5" s="198"/>
    </row>
    <row r="6" spans="1:9" ht="12.75">
      <c r="A6" s="315" t="s">
        <v>227</v>
      </c>
      <c r="B6" s="73" t="s">
        <v>25</v>
      </c>
      <c r="C6" s="74"/>
      <c r="D6" s="73" t="s">
        <v>26</v>
      </c>
      <c r="E6" s="74"/>
      <c r="F6" s="239"/>
      <c r="G6" s="240"/>
      <c r="H6" s="239"/>
      <c r="I6" s="240"/>
    </row>
    <row r="7" spans="1:9" ht="12.75">
      <c r="A7" s="315" t="s">
        <v>228</v>
      </c>
      <c r="B7" s="62" t="s">
        <v>2</v>
      </c>
      <c r="C7" s="76" t="s">
        <v>3</v>
      </c>
      <c r="D7" s="62" t="s">
        <v>2</v>
      </c>
      <c r="E7" s="76" t="s">
        <v>3</v>
      </c>
      <c r="F7" s="62" t="s">
        <v>2</v>
      </c>
      <c r="G7" s="76" t="s">
        <v>3</v>
      </c>
      <c r="H7" s="62" t="s">
        <v>2</v>
      </c>
      <c r="I7" s="76" t="s">
        <v>3</v>
      </c>
    </row>
    <row r="8" spans="1:9" ht="13.5" thickBot="1">
      <c r="A8" s="281"/>
      <c r="B8" s="308" t="s">
        <v>61</v>
      </c>
      <c r="C8" s="282" t="s">
        <v>14</v>
      </c>
      <c r="D8" s="308" t="s">
        <v>61</v>
      </c>
      <c r="E8" s="282" t="s">
        <v>14</v>
      </c>
      <c r="F8" s="308" t="s">
        <v>61</v>
      </c>
      <c r="G8" s="282" t="s">
        <v>14</v>
      </c>
      <c r="H8" s="308" t="s">
        <v>61</v>
      </c>
      <c r="I8" s="282" t="s">
        <v>14</v>
      </c>
    </row>
    <row r="9" spans="1:9" ht="12.75">
      <c r="A9" s="284" t="s">
        <v>229</v>
      </c>
      <c r="B9" s="307">
        <v>910</v>
      </c>
      <c r="C9" s="307">
        <v>18726</v>
      </c>
      <c r="D9" s="301" t="s">
        <v>20</v>
      </c>
      <c r="E9" s="301" t="s">
        <v>20</v>
      </c>
      <c r="F9" s="301" t="s">
        <v>20</v>
      </c>
      <c r="G9" s="301" t="s">
        <v>20</v>
      </c>
      <c r="H9" s="300" t="s">
        <v>20</v>
      </c>
      <c r="I9" s="300" t="s">
        <v>20</v>
      </c>
    </row>
    <row r="10" spans="1:9" ht="12.75">
      <c r="A10" s="77" t="s">
        <v>230</v>
      </c>
      <c r="B10" s="272" t="s">
        <v>20</v>
      </c>
      <c r="C10" s="272" t="s">
        <v>20</v>
      </c>
      <c r="D10" s="267" t="s">
        <v>20</v>
      </c>
      <c r="E10" s="267" t="s">
        <v>20</v>
      </c>
      <c r="F10" s="267" t="s">
        <v>20</v>
      </c>
      <c r="G10" s="267" t="s">
        <v>20</v>
      </c>
      <c r="H10" s="271">
        <v>1022</v>
      </c>
      <c r="I10" s="271">
        <v>22445</v>
      </c>
    </row>
    <row r="11" spans="1:9" ht="12.75">
      <c r="A11" s="77" t="s">
        <v>231</v>
      </c>
      <c r="B11" s="271">
        <v>524</v>
      </c>
      <c r="C11" s="271">
        <v>10253</v>
      </c>
      <c r="D11" s="267" t="s">
        <v>20</v>
      </c>
      <c r="E11" s="267" t="s">
        <v>20</v>
      </c>
      <c r="F11" s="267" t="s">
        <v>20</v>
      </c>
      <c r="G11" s="267" t="s">
        <v>20</v>
      </c>
      <c r="H11" s="267" t="s">
        <v>20</v>
      </c>
      <c r="I11" s="267" t="s">
        <v>20</v>
      </c>
    </row>
    <row r="12" spans="1:9" ht="12.75">
      <c r="A12" s="77" t="s">
        <v>232</v>
      </c>
      <c r="B12" s="272" t="s">
        <v>20</v>
      </c>
      <c r="C12" s="272" t="s">
        <v>20</v>
      </c>
      <c r="D12" s="272" t="s">
        <v>20</v>
      </c>
      <c r="E12" s="272" t="s">
        <v>20</v>
      </c>
      <c r="F12" s="267" t="s">
        <v>20</v>
      </c>
      <c r="G12" s="267" t="s">
        <v>20</v>
      </c>
      <c r="H12" s="272">
        <v>290</v>
      </c>
      <c r="I12" s="272">
        <v>11509</v>
      </c>
    </row>
    <row r="13" spans="1:9" ht="12.75">
      <c r="A13" s="286" t="s">
        <v>233</v>
      </c>
      <c r="B13" s="302">
        <f>SUM(B9:B12)</f>
        <v>1434</v>
      </c>
      <c r="C13" s="302">
        <f>SUM(C9:C12)</f>
        <v>28979</v>
      </c>
      <c r="D13" s="302" t="s">
        <v>20</v>
      </c>
      <c r="E13" s="302" t="s">
        <v>20</v>
      </c>
      <c r="F13" s="302" t="s">
        <v>20</v>
      </c>
      <c r="G13" s="302" t="s">
        <v>20</v>
      </c>
      <c r="H13" s="302">
        <f>SUM(H9:H12)</f>
        <v>1312</v>
      </c>
      <c r="I13" s="302">
        <f>SUM(I9:I12)</f>
        <v>33954</v>
      </c>
    </row>
    <row r="14" spans="1:9" ht="12.75">
      <c r="A14" s="77"/>
      <c r="B14" s="267"/>
      <c r="C14" s="267"/>
      <c r="D14" s="267"/>
      <c r="E14" s="267"/>
      <c r="F14" s="267"/>
      <c r="G14" s="267"/>
      <c r="H14" s="267"/>
      <c r="I14" s="267"/>
    </row>
    <row r="15" spans="1:9" ht="12.75">
      <c r="A15" s="286" t="s">
        <v>234</v>
      </c>
      <c r="B15" s="303" t="s">
        <v>20</v>
      </c>
      <c r="C15" s="303" t="s">
        <v>20</v>
      </c>
      <c r="D15" s="303">
        <v>120</v>
      </c>
      <c r="E15" s="303">
        <v>2640</v>
      </c>
      <c r="F15" s="303" t="s">
        <v>20</v>
      </c>
      <c r="G15" s="303" t="s">
        <v>20</v>
      </c>
      <c r="H15" s="302" t="s">
        <v>20</v>
      </c>
      <c r="I15" s="302" t="s">
        <v>20</v>
      </c>
    </row>
    <row r="16" spans="1:9" ht="12.75">
      <c r="A16" s="77"/>
      <c r="B16" s="267"/>
      <c r="C16" s="267"/>
      <c r="D16" s="267"/>
      <c r="E16" s="267"/>
      <c r="F16" s="267"/>
      <c r="G16" s="267"/>
      <c r="H16" s="267"/>
      <c r="I16" s="267"/>
    </row>
    <row r="17" spans="1:9" ht="12.75">
      <c r="A17" s="286" t="s">
        <v>235</v>
      </c>
      <c r="B17" s="302">
        <v>48</v>
      </c>
      <c r="C17" s="302">
        <v>832</v>
      </c>
      <c r="D17" s="302">
        <v>22</v>
      </c>
      <c r="E17" s="302">
        <v>330</v>
      </c>
      <c r="F17" s="302">
        <v>3</v>
      </c>
      <c r="G17" s="302">
        <v>42</v>
      </c>
      <c r="H17" s="302">
        <v>2</v>
      </c>
      <c r="I17" s="302">
        <v>20</v>
      </c>
    </row>
    <row r="18" spans="1:9" ht="12.75">
      <c r="A18" s="77"/>
      <c r="B18" s="267"/>
      <c r="C18" s="267"/>
      <c r="D18" s="267"/>
      <c r="E18" s="267"/>
      <c r="F18" s="267"/>
      <c r="G18" s="267"/>
      <c r="H18" s="267"/>
      <c r="I18" s="267"/>
    </row>
    <row r="19" spans="1:9" ht="12.75">
      <c r="A19" s="77" t="s">
        <v>236</v>
      </c>
      <c r="B19" s="272">
        <v>32</v>
      </c>
      <c r="C19" s="272">
        <v>905</v>
      </c>
      <c r="D19" s="272" t="s">
        <v>20</v>
      </c>
      <c r="E19" s="272" t="s">
        <v>20</v>
      </c>
      <c r="F19" s="272" t="s">
        <v>20</v>
      </c>
      <c r="G19" s="272" t="s">
        <v>20</v>
      </c>
      <c r="H19" s="272" t="s">
        <v>20</v>
      </c>
      <c r="I19" s="272" t="s">
        <v>20</v>
      </c>
    </row>
    <row r="20" spans="1:9" ht="12.75">
      <c r="A20" s="77" t="s">
        <v>237</v>
      </c>
      <c r="B20" s="272">
        <v>16</v>
      </c>
      <c r="C20" s="272">
        <v>400</v>
      </c>
      <c r="D20" s="267" t="s">
        <v>20</v>
      </c>
      <c r="E20" s="267" t="s">
        <v>20</v>
      </c>
      <c r="F20" s="267" t="s">
        <v>20</v>
      </c>
      <c r="G20" s="267" t="s">
        <v>20</v>
      </c>
      <c r="H20" s="267" t="s">
        <v>20</v>
      </c>
      <c r="I20" s="267" t="s">
        <v>20</v>
      </c>
    </row>
    <row r="21" spans="1:9" ht="12.75">
      <c r="A21" s="77" t="s">
        <v>238</v>
      </c>
      <c r="B21" s="272">
        <v>45</v>
      </c>
      <c r="C21" s="272">
        <v>1204</v>
      </c>
      <c r="D21" s="272" t="s">
        <v>20</v>
      </c>
      <c r="E21" s="272" t="s">
        <v>20</v>
      </c>
      <c r="F21" s="267" t="s">
        <v>20</v>
      </c>
      <c r="G21" s="267" t="s">
        <v>20</v>
      </c>
      <c r="H21" s="267" t="s">
        <v>20</v>
      </c>
      <c r="I21" s="267" t="s">
        <v>20</v>
      </c>
    </row>
    <row r="22" spans="1:9" ht="12.75">
      <c r="A22" s="286" t="s">
        <v>366</v>
      </c>
      <c r="B22" s="302">
        <v>93</v>
      </c>
      <c r="C22" s="302">
        <v>2509</v>
      </c>
      <c r="D22" s="302" t="s">
        <v>20</v>
      </c>
      <c r="E22" s="302" t="s">
        <v>20</v>
      </c>
      <c r="F22" s="302" t="s">
        <v>20</v>
      </c>
      <c r="G22" s="302" t="s">
        <v>20</v>
      </c>
      <c r="H22" s="302" t="s">
        <v>20</v>
      </c>
      <c r="I22" s="302" t="s">
        <v>20</v>
      </c>
    </row>
    <row r="23" spans="1:9" ht="12.75">
      <c r="A23" s="77"/>
      <c r="B23" s="267"/>
      <c r="C23" s="267"/>
      <c r="D23" s="267"/>
      <c r="E23" s="267"/>
      <c r="F23" s="267"/>
      <c r="G23" s="267"/>
      <c r="H23" s="267"/>
      <c r="I23" s="267"/>
    </row>
    <row r="24" spans="1:9" ht="12.75">
      <c r="A24" s="286" t="s">
        <v>239</v>
      </c>
      <c r="B24" s="303">
        <v>37</v>
      </c>
      <c r="C24" s="303">
        <v>1073</v>
      </c>
      <c r="D24" s="303">
        <v>30</v>
      </c>
      <c r="E24" s="303">
        <v>890</v>
      </c>
      <c r="F24" s="303">
        <v>1</v>
      </c>
      <c r="G24" s="303">
        <v>19</v>
      </c>
      <c r="H24" s="303">
        <v>6</v>
      </c>
      <c r="I24" s="303">
        <v>151</v>
      </c>
    </row>
    <row r="25" spans="1:9" ht="12.75">
      <c r="A25" s="77"/>
      <c r="B25" s="267"/>
      <c r="C25" s="267"/>
      <c r="D25" s="267"/>
      <c r="E25" s="267"/>
      <c r="F25" s="267"/>
      <c r="G25" s="267"/>
      <c r="H25" s="267"/>
      <c r="I25" s="267"/>
    </row>
    <row r="26" spans="1:9" ht="12.75">
      <c r="A26" s="286" t="s">
        <v>240</v>
      </c>
      <c r="B26" s="303">
        <v>69</v>
      </c>
      <c r="C26" s="303">
        <v>2518</v>
      </c>
      <c r="D26" s="303">
        <v>120</v>
      </c>
      <c r="E26" s="303">
        <v>4634</v>
      </c>
      <c r="F26" s="303">
        <v>14</v>
      </c>
      <c r="G26" s="303">
        <v>252</v>
      </c>
      <c r="H26" s="305">
        <v>12</v>
      </c>
      <c r="I26" s="305">
        <v>444</v>
      </c>
    </row>
    <row r="27" spans="1:9" ht="12.75">
      <c r="A27" s="77"/>
      <c r="B27" s="267"/>
      <c r="C27" s="267"/>
      <c r="D27" s="267"/>
      <c r="E27" s="267"/>
      <c r="F27" s="267"/>
      <c r="G27" s="267"/>
      <c r="H27" s="267"/>
      <c r="I27" s="267"/>
    </row>
    <row r="28" spans="1:9" ht="12.75">
      <c r="A28" s="77" t="s">
        <v>241</v>
      </c>
      <c r="B28" s="267" t="s">
        <v>20</v>
      </c>
      <c r="C28" s="267" t="s">
        <v>20</v>
      </c>
      <c r="D28" s="267" t="s">
        <v>20</v>
      </c>
      <c r="E28" s="267" t="s">
        <v>20</v>
      </c>
      <c r="F28" s="267" t="s">
        <v>20</v>
      </c>
      <c r="G28" s="267" t="s">
        <v>20</v>
      </c>
      <c r="H28" s="267" t="s">
        <v>20</v>
      </c>
      <c r="I28" s="267" t="s">
        <v>20</v>
      </c>
    </row>
    <row r="29" spans="1:9" ht="12.75">
      <c r="A29" s="77" t="s">
        <v>242</v>
      </c>
      <c r="B29" s="267">
        <v>11</v>
      </c>
      <c r="C29" s="267">
        <v>286</v>
      </c>
      <c r="D29" s="267" t="s">
        <v>20</v>
      </c>
      <c r="E29" s="267" t="s">
        <v>20</v>
      </c>
      <c r="F29" s="267" t="s">
        <v>20</v>
      </c>
      <c r="G29" s="267" t="s">
        <v>20</v>
      </c>
      <c r="H29" s="267" t="s">
        <v>20</v>
      </c>
      <c r="I29" s="267" t="s">
        <v>20</v>
      </c>
    </row>
    <row r="30" spans="1:9" ht="12.75">
      <c r="A30" s="77" t="s">
        <v>243</v>
      </c>
      <c r="B30" s="272">
        <v>248</v>
      </c>
      <c r="C30" s="272">
        <v>6200</v>
      </c>
      <c r="D30" s="272">
        <v>203</v>
      </c>
      <c r="E30" s="272">
        <v>5075</v>
      </c>
      <c r="F30" s="272" t="s">
        <v>20</v>
      </c>
      <c r="G30" s="272" t="s">
        <v>20</v>
      </c>
      <c r="H30" s="267" t="s">
        <v>20</v>
      </c>
      <c r="I30" s="267" t="s">
        <v>20</v>
      </c>
    </row>
    <row r="31" spans="1:9" ht="12.75">
      <c r="A31" s="286" t="s">
        <v>367</v>
      </c>
      <c r="B31" s="302">
        <v>259</v>
      </c>
      <c r="C31" s="302">
        <v>6486</v>
      </c>
      <c r="D31" s="302">
        <v>203</v>
      </c>
      <c r="E31" s="302">
        <v>5075</v>
      </c>
      <c r="F31" s="302" t="s">
        <v>20</v>
      </c>
      <c r="G31" s="302" t="s">
        <v>20</v>
      </c>
      <c r="H31" s="302" t="s">
        <v>20</v>
      </c>
      <c r="I31" s="302" t="s">
        <v>20</v>
      </c>
    </row>
    <row r="32" spans="1:9" ht="12.75">
      <c r="A32" s="77"/>
      <c r="B32" s="267"/>
      <c r="C32" s="267"/>
      <c r="D32" s="267"/>
      <c r="E32" s="267"/>
      <c r="F32" s="267"/>
      <c r="G32" s="267"/>
      <c r="H32" s="267"/>
      <c r="I32" s="267"/>
    </row>
    <row r="33" spans="1:9" ht="12.75">
      <c r="A33" s="77" t="s">
        <v>244</v>
      </c>
      <c r="B33" s="304">
        <v>185</v>
      </c>
      <c r="C33" s="304">
        <v>4582</v>
      </c>
      <c r="D33" s="304">
        <v>267</v>
      </c>
      <c r="E33" s="304">
        <v>6667</v>
      </c>
      <c r="F33" s="304">
        <v>3</v>
      </c>
      <c r="G33" s="304">
        <v>77</v>
      </c>
      <c r="H33" s="304">
        <v>25</v>
      </c>
      <c r="I33" s="304">
        <v>763</v>
      </c>
    </row>
    <row r="34" spans="1:9" ht="12.75">
      <c r="A34" s="77" t="s">
        <v>245</v>
      </c>
      <c r="B34" s="271">
        <v>26</v>
      </c>
      <c r="C34" s="271">
        <v>815</v>
      </c>
      <c r="D34" s="271">
        <v>26</v>
      </c>
      <c r="E34" s="271">
        <v>816</v>
      </c>
      <c r="F34" s="267" t="s">
        <v>20</v>
      </c>
      <c r="G34" s="267" t="s">
        <v>20</v>
      </c>
      <c r="H34" s="304" t="s">
        <v>20</v>
      </c>
      <c r="I34" s="304" t="s">
        <v>20</v>
      </c>
    </row>
    <row r="35" spans="1:9" ht="12.75">
      <c r="A35" s="77" t="s">
        <v>246</v>
      </c>
      <c r="B35" s="304">
        <v>30</v>
      </c>
      <c r="C35" s="304">
        <v>900</v>
      </c>
      <c r="D35" s="304">
        <v>54</v>
      </c>
      <c r="E35" s="304">
        <v>1626</v>
      </c>
      <c r="F35" s="304" t="s">
        <v>20</v>
      </c>
      <c r="G35" s="304">
        <v>30</v>
      </c>
      <c r="H35" s="304">
        <v>2</v>
      </c>
      <c r="I35" s="304" t="s">
        <v>20</v>
      </c>
    </row>
    <row r="36" spans="1:9" ht="12.75">
      <c r="A36" s="77" t="s">
        <v>247</v>
      </c>
      <c r="B36" s="304">
        <v>142</v>
      </c>
      <c r="C36" s="304">
        <v>4170</v>
      </c>
      <c r="D36" s="304">
        <v>128</v>
      </c>
      <c r="E36" s="304">
        <v>3750</v>
      </c>
      <c r="F36" s="304">
        <v>78</v>
      </c>
      <c r="G36" s="304">
        <v>2280</v>
      </c>
      <c r="H36" s="304">
        <v>36</v>
      </c>
      <c r="I36" s="304">
        <v>1051</v>
      </c>
    </row>
    <row r="37" spans="1:9" ht="12.75">
      <c r="A37" s="286" t="s">
        <v>248</v>
      </c>
      <c r="B37" s="302">
        <v>383</v>
      </c>
      <c r="C37" s="302">
        <v>10467</v>
      </c>
      <c r="D37" s="302">
        <v>475</v>
      </c>
      <c r="E37" s="302">
        <v>12859</v>
      </c>
      <c r="F37" s="302">
        <v>81</v>
      </c>
      <c r="G37" s="302">
        <v>2387</v>
      </c>
      <c r="H37" s="302">
        <v>63</v>
      </c>
      <c r="I37" s="302">
        <v>1814</v>
      </c>
    </row>
    <row r="38" spans="1:9" ht="12.75">
      <c r="A38" s="77"/>
      <c r="B38" s="267"/>
      <c r="C38" s="267"/>
      <c r="D38" s="267"/>
      <c r="E38" s="267"/>
      <c r="F38" s="267"/>
      <c r="G38" s="267"/>
      <c r="H38" s="267"/>
      <c r="I38" s="267"/>
    </row>
    <row r="39" spans="1:9" ht="12.75">
      <c r="A39" s="286" t="s">
        <v>249</v>
      </c>
      <c r="B39" s="303">
        <v>16</v>
      </c>
      <c r="C39" s="303">
        <v>659</v>
      </c>
      <c r="D39" s="303">
        <v>31</v>
      </c>
      <c r="E39" s="303">
        <v>1319</v>
      </c>
      <c r="F39" s="302" t="s">
        <v>20</v>
      </c>
      <c r="G39" s="302" t="s">
        <v>20</v>
      </c>
      <c r="H39" s="305">
        <v>315</v>
      </c>
      <c r="I39" s="305">
        <v>13234</v>
      </c>
    </row>
    <row r="40" spans="1:9" ht="12.75">
      <c r="A40" s="77"/>
      <c r="B40" s="267"/>
      <c r="C40" s="267"/>
      <c r="D40" s="267"/>
      <c r="E40" s="267"/>
      <c r="F40" s="267"/>
      <c r="G40" s="267"/>
      <c r="H40" s="267"/>
      <c r="I40" s="267"/>
    </row>
    <row r="41" spans="1:9" ht="12.75">
      <c r="A41" s="77" t="s">
        <v>250</v>
      </c>
      <c r="B41" s="272">
        <v>22</v>
      </c>
      <c r="C41" s="272">
        <v>561</v>
      </c>
      <c r="D41" s="272">
        <v>8</v>
      </c>
      <c r="E41" s="272">
        <v>204</v>
      </c>
      <c r="F41" s="267" t="s">
        <v>20</v>
      </c>
      <c r="G41" s="267" t="s">
        <v>20</v>
      </c>
      <c r="H41" s="267" t="s">
        <v>20</v>
      </c>
      <c r="I41" s="267" t="s">
        <v>20</v>
      </c>
    </row>
    <row r="42" spans="1:9" ht="12.75">
      <c r="A42" s="77" t="s">
        <v>251</v>
      </c>
      <c r="B42" s="272" t="s">
        <v>20</v>
      </c>
      <c r="C42" s="272" t="s">
        <v>20</v>
      </c>
      <c r="D42" s="267" t="s">
        <v>20</v>
      </c>
      <c r="E42" s="267" t="s">
        <v>20</v>
      </c>
      <c r="F42" s="267" t="s">
        <v>20</v>
      </c>
      <c r="G42" s="267" t="s">
        <v>20</v>
      </c>
      <c r="H42" s="272">
        <v>61</v>
      </c>
      <c r="I42" s="272">
        <v>1932</v>
      </c>
    </row>
    <row r="43" spans="1:9" ht="12.75">
      <c r="A43" s="77" t="s">
        <v>252</v>
      </c>
      <c r="B43" s="272">
        <v>31</v>
      </c>
      <c r="C43" s="272">
        <v>812</v>
      </c>
      <c r="D43" s="272">
        <v>134</v>
      </c>
      <c r="E43" s="272">
        <v>3750</v>
      </c>
      <c r="F43" s="272">
        <v>2</v>
      </c>
      <c r="G43" s="272">
        <v>40</v>
      </c>
      <c r="H43" s="272">
        <v>43</v>
      </c>
      <c r="I43" s="272">
        <v>1204</v>
      </c>
    </row>
    <row r="44" spans="1:9" ht="12.75">
      <c r="A44" s="77" t="s">
        <v>253</v>
      </c>
      <c r="B44" s="267" t="s">
        <v>20</v>
      </c>
      <c r="C44" s="267" t="s">
        <v>20</v>
      </c>
      <c r="D44" s="267" t="s">
        <v>20</v>
      </c>
      <c r="E44" s="267" t="s">
        <v>20</v>
      </c>
      <c r="F44" s="267" t="s">
        <v>20</v>
      </c>
      <c r="G44" s="267" t="s">
        <v>20</v>
      </c>
      <c r="H44" s="272">
        <v>27</v>
      </c>
      <c r="I44" s="272">
        <v>3240</v>
      </c>
    </row>
    <row r="45" spans="1:9" ht="12.75">
      <c r="A45" s="77" t="s">
        <v>254</v>
      </c>
      <c r="B45" s="272">
        <v>38</v>
      </c>
      <c r="C45" s="272">
        <v>456</v>
      </c>
      <c r="D45" s="272">
        <v>14</v>
      </c>
      <c r="E45" s="272">
        <v>168</v>
      </c>
      <c r="F45" s="272">
        <v>2</v>
      </c>
      <c r="G45" s="272">
        <v>22</v>
      </c>
      <c r="H45" s="272">
        <v>11</v>
      </c>
      <c r="I45" s="272">
        <v>92</v>
      </c>
    </row>
    <row r="46" spans="1:9" ht="12.75">
      <c r="A46" s="77" t="s">
        <v>255</v>
      </c>
      <c r="B46" s="272">
        <v>8</v>
      </c>
      <c r="C46" s="272">
        <v>320</v>
      </c>
      <c r="D46" s="272">
        <v>7</v>
      </c>
      <c r="E46" s="272">
        <v>280</v>
      </c>
      <c r="F46" s="267" t="s">
        <v>20</v>
      </c>
      <c r="G46" s="267" t="s">
        <v>20</v>
      </c>
      <c r="H46" s="267" t="s">
        <v>20</v>
      </c>
      <c r="I46" s="267" t="s">
        <v>20</v>
      </c>
    </row>
    <row r="47" spans="1:9" ht="12.75">
      <c r="A47" s="77" t="s">
        <v>256</v>
      </c>
      <c r="B47" s="272">
        <v>2</v>
      </c>
      <c r="C47" s="272">
        <v>60</v>
      </c>
      <c r="D47" s="272">
        <v>4</v>
      </c>
      <c r="E47" s="272">
        <v>120</v>
      </c>
      <c r="F47" s="267" t="s">
        <v>20</v>
      </c>
      <c r="G47" s="267" t="s">
        <v>20</v>
      </c>
      <c r="H47" s="272">
        <v>21</v>
      </c>
      <c r="I47" s="272">
        <v>630</v>
      </c>
    </row>
    <row r="48" spans="1:9" ht="12.75">
      <c r="A48" s="77" t="s">
        <v>257</v>
      </c>
      <c r="B48" s="272">
        <v>12</v>
      </c>
      <c r="C48" s="272">
        <v>420</v>
      </c>
      <c r="D48" s="272">
        <v>18</v>
      </c>
      <c r="E48" s="272">
        <v>648</v>
      </c>
      <c r="F48" s="267" t="s">
        <v>20</v>
      </c>
      <c r="G48" s="267" t="s">
        <v>20</v>
      </c>
      <c r="H48" s="267" t="s">
        <v>20</v>
      </c>
      <c r="I48" s="267" t="s">
        <v>20</v>
      </c>
    </row>
    <row r="49" spans="1:9" ht="12.75">
      <c r="A49" s="77" t="s">
        <v>258</v>
      </c>
      <c r="B49" s="272">
        <v>10</v>
      </c>
      <c r="C49" s="272">
        <v>220</v>
      </c>
      <c r="D49" s="272">
        <v>10</v>
      </c>
      <c r="E49" s="272">
        <v>220</v>
      </c>
      <c r="F49" s="267" t="s">
        <v>20</v>
      </c>
      <c r="G49" s="267" t="s">
        <v>20</v>
      </c>
      <c r="H49" s="272">
        <v>8</v>
      </c>
      <c r="I49" s="272">
        <v>128</v>
      </c>
    </row>
    <row r="50" spans="1:9" ht="12.75">
      <c r="A50" s="286" t="s">
        <v>368</v>
      </c>
      <c r="B50" s="302">
        <v>123</v>
      </c>
      <c r="C50" s="302">
        <v>2849</v>
      </c>
      <c r="D50" s="302">
        <v>195</v>
      </c>
      <c r="E50" s="302">
        <v>5390</v>
      </c>
      <c r="F50" s="302">
        <v>4</v>
      </c>
      <c r="G50" s="302">
        <v>62</v>
      </c>
      <c r="H50" s="302">
        <v>171</v>
      </c>
      <c r="I50" s="302">
        <v>7226</v>
      </c>
    </row>
    <row r="51" spans="1:9" ht="12.75">
      <c r="A51" s="77"/>
      <c r="B51" s="267"/>
      <c r="C51" s="267"/>
      <c r="D51" s="267"/>
      <c r="E51" s="267"/>
      <c r="F51" s="267"/>
      <c r="G51" s="267"/>
      <c r="H51" s="267"/>
      <c r="I51" s="267"/>
    </row>
    <row r="52" spans="1:9" ht="12.75">
      <c r="A52" s="286" t="s">
        <v>259</v>
      </c>
      <c r="B52" s="305">
        <v>157</v>
      </c>
      <c r="C52" s="305">
        <v>4396</v>
      </c>
      <c r="D52" s="302">
        <v>123</v>
      </c>
      <c r="E52" s="302">
        <v>3444</v>
      </c>
      <c r="F52" s="302" t="s">
        <v>20</v>
      </c>
      <c r="G52" s="302" t="s">
        <v>20</v>
      </c>
      <c r="H52" s="302" t="s">
        <v>20</v>
      </c>
      <c r="I52" s="302" t="s">
        <v>20</v>
      </c>
    </row>
    <row r="53" spans="1:9" ht="12.75">
      <c r="A53" s="77"/>
      <c r="B53" s="267"/>
      <c r="C53" s="267"/>
      <c r="D53" s="267"/>
      <c r="E53" s="267"/>
      <c r="F53" s="267"/>
      <c r="G53" s="267"/>
      <c r="H53" s="267"/>
      <c r="I53" s="267"/>
    </row>
    <row r="54" spans="1:9" ht="12.75">
      <c r="A54" s="77" t="s">
        <v>260</v>
      </c>
      <c r="B54" s="267" t="s">
        <v>20</v>
      </c>
      <c r="C54" s="267" t="s">
        <v>20</v>
      </c>
      <c r="D54" s="267" t="s">
        <v>20</v>
      </c>
      <c r="E54" s="267" t="s">
        <v>20</v>
      </c>
      <c r="F54" s="267" t="s">
        <v>20</v>
      </c>
      <c r="G54" s="267" t="s">
        <v>20</v>
      </c>
      <c r="H54" s="272">
        <v>100</v>
      </c>
      <c r="I54" s="272">
        <v>2500</v>
      </c>
    </row>
    <row r="55" spans="1:9" ht="12.75">
      <c r="A55" s="77" t="s">
        <v>261</v>
      </c>
      <c r="B55" s="272">
        <v>66</v>
      </c>
      <c r="C55" s="272">
        <v>1650</v>
      </c>
      <c r="D55" s="267" t="s">
        <v>20</v>
      </c>
      <c r="E55" s="267" t="s">
        <v>20</v>
      </c>
      <c r="F55" s="267" t="s">
        <v>20</v>
      </c>
      <c r="G55" s="267" t="s">
        <v>20</v>
      </c>
      <c r="H55" s="267" t="s">
        <v>20</v>
      </c>
      <c r="I55" s="267" t="s">
        <v>20</v>
      </c>
    </row>
    <row r="56" spans="1:9" ht="12.75">
      <c r="A56" s="77" t="s">
        <v>262</v>
      </c>
      <c r="B56" s="272">
        <v>24</v>
      </c>
      <c r="C56" s="272">
        <v>600</v>
      </c>
      <c r="D56" s="267" t="s">
        <v>20</v>
      </c>
      <c r="E56" s="267" t="s">
        <v>20</v>
      </c>
      <c r="F56" s="267" t="s">
        <v>20</v>
      </c>
      <c r="G56" s="267" t="s">
        <v>20</v>
      </c>
      <c r="H56" s="267" t="s">
        <v>20</v>
      </c>
      <c r="I56" s="267" t="s">
        <v>20</v>
      </c>
    </row>
    <row r="57" spans="1:9" ht="12.75">
      <c r="A57" s="77" t="s">
        <v>263</v>
      </c>
      <c r="B57" s="272">
        <v>22</v>
      </c>
      <c r="C57" s="272">
        <v>623</v>
      </c>
      <c r="D57" s="272">
        <v>2</v>
      </c>
      <c r="E57" s="272">
        <v>57</v>
      </c>
      <c r="F57" s="272">
        <v>1</v>
      </c>
      <c r="G57" s="272">
        <v>28</v>
      </c>
      <c r="H57" s="267" t="s">
        <v>20</v>
      </c>
      <c r="I57" s="267" t="s">
        <v>20</v>
      </c>
    </row>
    <row r="58" spans="1:9" ht="12.75">
      <c r="A58" s="77" t="s">
        <v>264</v>
      </c>
      <c r="B58" s="272">
        <v>29</v>
      </c>
      <c r="C58" s="272">
        <v>1218</v>
      </c>
      <c r="D58" s="272">
        <v>152</v>
      </c>
      <c r="E58" s="272">
        <v>6384</v>
      </c>
      <c r="F58" s="272">
        <v>20</v>
      </c>
      <c r="G58" s="272">
        <v>840</v>
      </c>
      <c r="H58" s="272">
        <v>86</v>
      </c>
      <c r="I58" s="272">
        <v>3612</v>
      </c>
    </row>
    <row r="59" spans="1:9" ht="12.75">
      <c r="A59" s="286" t="s">
        <v>265</v>
      </c>
      <c r="B59" s="302">
        <v>141</v>
      </c>
      <c r="C59" s="302">
        <v>4091</v>
      </c>
      <c r="D59" s="302">
        <v>154</v>
      </c>
      <c r="E59" s="302">
        <v>6441</v>
      </c>
      <c r="F59" s="302">
        <v>21</v>
      </c>
      <c r="G59" s="302">
        <v>868</v>
      </c>
      <c r="H59" s="302">
        <v>186</v>
      </c>
      <c r="I59" s="302">
        <v>6112</v>
      </c>
    </row>
    <row r="60" spans="1:9" ht="12.75">
      <c r="A60" s="77"/>
      <c r="B60" s="267"/>
      <c r="C60" s="267"/>
      <c r="D60" s="267"/>
      <c r="E60" s="267"/>
      <c r="F60" s="267"/>
      <c r="G60" s="267"/>
      <c r="H60" s="267"/>
      <c r="I60" s="267"/>
    </row>
    <row r="61" spans="1:9" ht="12.75">
      <c r="A61" s="77" t="s">
        <v>266</v>
      </c>
      <c r="B61" s="272">
        <v>119</v>
      </c>
      <c r="C61" s="272">
        <v>4760</v>
      </c>
      <c r="D61" s="272">
        <v>35</v>
      </c>
      <c r="E61" s="272">
        <v>1400</v>
      </c>
      <c r="F61" s="272" t="s">
        <v>20</v>
      </c>
      <c r="G61" s="272" t="s">
        <v>20</v>
      </c>
      <c r="H61" s="272" t="s">
        <v>20</v>
      </c>
      <c r="I61" s="272" t="s">
        <v>20</v>
      </c>
    </row>
    <row r="62" spans="1:9" ht="12.75">
      <c r="A62" s="77" t="s">
        <v>267</v>
      </c>
      <c r="B62" s="272">
        <v>6</v>
      </c>
      <c r="C62" s="272">
        <v>173</v>
      </c>
      <c r="D62" s="272">
        <v>145</v>
      </c>
      <c r="E62" s="272">
        <v>4193</v>
      </c>
      <c r="F62" s="272" t="s">
        <v>20</v>
      </c>
      <c r="G62" s="272" t="s">
        <v>20</v>
      </c>
      <c r="H62" s="267" t="s">
        <v>20</v>
      </c>
      <c r="I62" s="267" t="s">
        <v>20</v>
      </c>
    </row>
    <row r="63" spans="1:9" ht="12.75">
      <c r="A63" s="77" t="s">
        <v>268</v>
      </c>
      <c r="B63" s="272">
        <v>100</v>
      </c>
      <c r="C63" s="272">
        <v>3900</v>
      </c>
      <c r="D63" s="272">
        <v>100</v>
      </c>
      <c r="E63" s="272">
        <v>3900</v>
      </c>
      <c r="F63" s="272">
        <v>10</v>
      </c>
      <c r="G63" s="272">
        <v>210</v>
      </c>
      <c r="H63" s="272">
        <v>71</v>
      </c>
      <c r="I63" s="272">
        <v>1420</v>
      </c>
    </row>
    <row r="64" spans="1:9" ht="12.75">
      <c r="A64" s="286" t="s">
        <v>269</v>
      </c>
      <c r="B64" s="302">
        <v>225</v>
      </c>
      <c r="C64" s="302">
        <v>8833</v>
      </c>
      <c r="D64" s="302">
        <v>280</v>
      </c>
      <c r="E64" s="302">
        <v>9493</v>
      </c>
      <c r="F64" s="302">
        <v>10</v>
      </c>
      <c r="G64" s="302">
        <v>210</v>
      </c>
      <c r="H64" s="302">
        <v>71</v>
      </c>
      <c r="I64" s="302">
        <v>1420</v>
      </c>
    </row>
    <row r="65" spans="1:9" ht="12.75">
      <c r="A65" s="77"/>
      <c r="B65" s="267"/>
      <c r="C65" s="267"/>
      <c r="D65" s="267"/>
      <c r="E65" s="267"/>
      <c r="F65" s="267"/>
      <c r="G65" s="267"/>
      <c r="H65" s="267"/>
      <c r="I65" s="267"/>
    </row>
    <row r="66" spans="1:9" ht="12.75">
      <c r="A66" s="286" t="s">
        <v>270</v>
      </c>
      <c r="B66" s="303">
        <v>112</v>
      </c>
      <c r="C66" s="303">
        <v>3520</v>
      </c>
      <c r="D66" s="303">
        <v>25</v>
      </c>
      <c r="E66" s="303">
        <v>701</v>
      </c>
      <c r="F66" s="302" t="s">
        <v>20</v>
      </c>
      <c r="G66" s="302" t="s">
        <v>20</v>
      </c>
      <c r="H66" s="303">
        <v>44</v>
      </c>
      <c r="I66" s="303">
        <v>1299</v>
      </c>
    </row>
    <row r="67" spans="1:9" ht="12.75">
      <c r="A67" s="77"/>
      <c r="B67" s="267"/>
      <c r="C67" s="267"/>
      <c r="D67" s="267"/>
      <c r="E67" s="267"/>
      <c r="F67" s="267"/>
      <c r="G67" s="267"/>
      <c r="H67" s="267"/>
      <c r="I67" s="267"/>
    </row>
    <row r="68" spans="1:9" ht="12.75">
      <c r="A68" s="77" t="s">
        <v>271</v>
      </c>
      <c r="B68" s="267" t="s">
        <v>20</v>
      </c>
      <c r="C68" s="272" t="s">
        <v>20</v>
      </c>
      <c r="D68" s="267" t="s">
        <v>20</v>
      </c>
      <c r="E68" s="272" t="s">
        <v>20</v>
      </c>
      <c r="F68" s="267" t="s">
        <v>20</v>
      </c>
      <c r="G68" s="267" t="s">
        <v>20</v>
      </c>
      <c r="H68" s="271">
        <v>250</v>
      </c>
      <c r="I68" s="271">
        <v>12500</v>
      </c>
    </row>
    <row r="69" spans="1:9" ht="12.75">
      <c r="A69" s="77" t="s">
        <v>272</v>
      </c>
      <c r="B69" s="267" t="s">
        <v>20</v>
      </c>
      <c r="C69" s="272" t="s">
        <v>20</v>
      </c>
      <c r="D69" s="267" t="s">
        <v>20</v>
      </c>
      <c r="E69" s="272" t="s">
        <v>20</v>
      </c>
      <c r="F69" s="267" t="s">
        <v>20</v>
      </c>
      <c r="G69" s="267" t="s">
        <v>20</v>
      </c>
      <c r="H69" s="271">
        <v>120</v>
      </c>
      <c r="I69" s="271">
        <v>6000</v>
      </c>
    </row>
    <row r="70" spans="1:9" ht="12.75">
      <c r="A70" s="286" t="s">
        <v>273</v>
      </c>
      <c r="B70" s="302" t="s">
        <v>20</v>
      </c>
      <c r="C70" s="302" t="s">
        <v>20</v>
      </c>
      <c r="D70" s="302" t="s">
        <v>20</v>
      </c>
      <c r="E70" s="302" t="s">
        <v>20</v>
      </c>
      <c r="F70" s="302" t="s">
        <v>20</v>
      </c>
      <c r="G70" s="302" t="s">
        <v>20</v>
      </c>
      <c r="H70" s="305">
        <v>370</v>
      </c>
      <c r="I70" s="305">
        <v>18500</v>
      </c>
    </row>
    <row r="71" spans="1:9" ht="12.75">
      <c r="A71" s="77"/>
      <c r="B71" s="267"/>
      <c r="C71" s="267"/>
      <c r="D71" s="267"/>
      <c r="E71" s="267"/>
      <c r="F71" s="267"/>
      <c r="G71" s="267"/>
      <c r="H71" s="267"/>
      <c r="I71" s="267"/>
    </row>
    <row r="72" spans="1:9" ht="12.75">
      <c r="A72" s="77" t="s">
        <v>274</v>
      </c>
      <c r="B72" s="272">
        <v>25</v>
      </c>
      <c r="C72" s="272">
        <v>500</v>
      </c>
      <c r="D72" s="267" t="s">
        <v>20</v>
      </c>
      <c r="E72" s="267" t="s">
        <v>20</v>
      </c>
      <c r="F72" s="267" t="s">
        <v>20</v>
      </c>
      <c r="G72" s="267" t="s">
        <v>20</v>
      </c>
      <c r="H72" s="272">
        <v>320</v>
      </c>
      <c r="I72" s="272">
        <v>7600</v>
      </c>
    </row>
    <row r="73" spans="1:9" ht="12.75">
      <c r="A73" s="77" t="s">
        <v>275</v>
      </c>
      <c r="B73" s="272">
        <v>266</v>
      </c>
      <c r="C73" s="272">
        <v>11570</v>
      </c>
      <c r="D73" s="272">
        <v>22</v>
      </c>
      <c r="E73" s="272">
        <v>850</v>
      </c>
      <c r="F73" s="267" t="s">
        <v>20</v>
      </c>
      <c r="G73" s="267" t="s">
        <v>20</v>
      </c>
      <c r="H73" s="272">
        <v>15</v>
      </c>
      <c r="I73" s="272">
        <v>700</v>
      </c>
    </row>
    <row r="74" spans="1:9" ht="12.75">
      <c r="A74" s="77" t="s">
        <v>276</v>
      </c>
      <c r="B74" s="272">
        <v>79</v>
      </c>
      <c r="C74" s="272">
        <v>1970</v>
      </c>
      <c r="D74" s="272">
        <v>22</v>
      </c>
      <c r="E74" s="272">
        <v>540</v>
      </c>
      <c r="F74" s="272">
        <v>8</v>
      </c>
      <c r="G74" s="272">
        <v>189</v>
      </c>
      <c r="H74" s="267" t="s">
        <v>20</v>
      </c>
      <c r="I74" s="267" t="s">
        <v>20</v>
      </c>
    </row>
    <row r="75" spans="1:9" ht="12.75">
      <c r="A75" s="77" t="s">
        <v>277</v>
      </c>
      <c r="B75" s="272">
        <v>140</v>
      </c>
      <c r="C75" s="272">
        <v>3612</v>
      </c>
      <c r="D75" s="272">
        <v>70</v>
      </c>
      <c r="E75" s="272">
        <v>1806</v>
      </c>
      <c r="F75" s="267" t="s">
        <v>20</v>
      </c>
      <c r="G75" s="267" t="s">
        <v>20</v>
      </c>
      <c r="H75" s="272">
        <v>145</v>
      </c>
      <c r="I75" s="272">
        <v>3741</v>
      </c>
    </row>
    <row r="76" spans="1:9" ht="12.75">
      <c r="A76" s="77" t="s">
        <v>278</v>
      </c>
      <c r="B76" s="272">
        <v>64</v>
      </c>
      <c r="C76" s="272">
        <v>1248</v>
      </c>
      <c r="D76" s="267" t="s">
        <v>20</v>
      </c>
      <c r="E76" s="267" t="s">
        <v>20</v>
      </c>
      <c r="F76" s="267" t="s">
        <v>20</v>
      </c>
      <c r="G76" s="267" t="s">
        <v>20</v>
      </c>
      <c r="H76" s="267" t="s">
        <v>20</v>
      </c>
      <c r="I76" s="267" t="s">
        <v>20</v>
      </c>
    </row>
    <row r="77" spans="1:9" ht="12.75">
      <c r="A77" s="77" t="s">
        <v>279</v>
      </c>
      <c r="B77" s="272">
        <v>34</v>
      </c>
      <c r="C77" s="272">
        <v>745</v>
      </c>
      <c r="D77" s="267" t="s">
        <v>20</v>
      </c>
      <c r="E77" s="267" t="s">
        <v>20</v>
      </c>
      <c r="F77" s="267" t="s">
        <v>20</v>
      </c>
      <c r="G77" s="267" t="s">
        <v>20</v>
      </c>
      <c r="H77" s="267" t="s">
        <v>20</v>
      </c>
      <c r="I77" s="267" t="s">
        <v>20</v>
      </c>
    </row>
    <row r="78" spans="1:9" ht="12.75">
      <c r="A78" s="77" t="s">
        <v>280</v>
      </c>
      <c r="B78" s="272">
        <v>184</v>
      </c>
      <c r="C78" s="272">
        <v>7360</v>
      </c>
      <c r="D78" s="267" t="s">
        <v>20</v>
      </c>
      <c r="E78" s="267" t="s">
        <v>20</v>
      </c>
      <c r="F78" s="267" t="s">
        <v>20</v>
      </c>
      <c r="G78" s="267" t="s">
        <v>20</v>
      </c>
      <c r="H78" s="267" t="s">
        <v>20</v>
      </c>
      <c r="I78" s="267" t="s">
        <v>20</v>
      </c>
    </row>
    <row r="79" spans="1:9" ht="12.75">
      <c r="A79" s="77" t="s">
        <v>281</v>
      </c>
      <c r="B79" s="272">
        <v>59</v>
      </c>
      <c r="C79" s="272">
        <v>1613</v>
      </c>
      <c r="D79" s="267" t="s">
        <v>20</v>
      </c>
      <c r="E79" s="267" t="s">
        <v>20</v>
      </c>
      <c r="F79" s="267" t="s">
        <v>20</v>
      </c>
      <c r="G79" s="267" t="s">
        <v>20</v>
      </c>
      <c r="H79" s="272">
        <v>11</v>
      </c>
      <c r="I79" s="272">
        <v>262</v>
      </c>
    </row>
    <row r="80" spans="1:9" ht="12.75">
      <c r="A80" s="286" t="s">
        <v>369</v>
      </c>
      <c r="B80" s="302">
        <v>851</v>
      </c>
      <c r="C80" s="302">
        <v>28618</v>
      </c>
      <c r="D80" s="302">
        <v>114</v>
      </c>
      <c r="E80" s="302">
        <v>3196</v>
      </c>
      <c r="F80" s="302">
        <v>8</v>
      </c>
      <c r="G80" s="302">
        <v>189</v>
      </c>
      <c r="H80" s="302">
        <v>491</v>
      </c>
      <c r="I80" s="302">
        <v>12303</v>
      </c>
    </row>
    <row r="81" spans="1:9" ht="12.75">
      <c r="A81" s="77"/>
      <c r="B81" s="267"/>
      <c r="C81" s="267"/>
      <c r="D81" s="267"/>
      <c r="E81" s="267"/>
      <c r="F81" s="267"/>
      <c r="G81" s="267"/>
      <c r="H81" s="267"/>
      <c r="I81" s="267"/>
    </row>
    <row r="82" spans="1:9" ht="12.75">
      <c r="A82" s="77" t="s">
        <v>282</v>
      </c>
      <c r="B82" s="267" t="s">
        <v>20</v>
      </c>
      <c r="C82" s="267" t="s">
        <v>20</v>
      </c>
      <c r="D82" s="267" t="s">
        <v>20</v>
      </c>
      <c r="E82" s="267" t="s">
        <v>20</v>
      </c>
      <c r="F82" s="267" t="s">
        <v>20</v>
      </c>
      <c r="G82" s="267" t="s">
        <v>20</v>
      </c>
      <c r="H82" s="272">
        <v>132</v>
      </c>
      <c r="I82" s="272">
        <v>3825</v>
      </c>
    </row>
    <row r="83" spans="1:9" ht="12.75">
      <c r="A83" s="77" t="s">
        <v>283</v>
      </c>
      <c r="B83" s="272">
        <v>170</v>
      </c>
      <c r="C83" s="272">
        <v>3312</v>
      </c>
      <c r="D83" s="267" t="s">
        <v>20</v>
      </c>
      <c r="E83" s="267" t="s">
        <v>20</v>
      </c>
      <c r="F83" s="267" t="s">
        <v>20</v>
      </c>
      <c r="G83" s="267" t="s">
        <v>20</v>
      </c>
      <c r="H83" s="267" t="s">
        <v>20</v>
      </c>
      <c r="I83" s="267" t="s">
        <v>20</v>
      </c>
    </row>
    <row r="84" spans="1:9" ht="12.75">
      <c r="A84" s="286" t="s">
        <v>284</v>
      </c>
      <c r="B84" s="303">
        <v>170</v>
      </c>
      <c r="C84" s="303">
        <v>3312</v>
      </c>
      <c r="D84" s="302" t="s">
        <v>20</v>
      </c>
      <c r="E84" s="302" t="s">
        <v>20</v>
      </c>
      <c r="F84" s="302" t="s">
        <v>20</v>
      </c>
      <c r="G84" s="302" t="s">
        <v>20</v>
      </c>
      <c r="H84" s="303">
        <v>132</v>
      </c>
      <c r="I84" s="303">
        <v>3825</v>
      </c>
    </row>
    <row r="85" spans="1:9" ht="12.75">
      <c r="A85" s="77"/>
      <c r="B85" s="267"/>
      <c r="C85" s="267"/>
      <c r="D85" s="267"/>
      <c r="E85" s="267"/>
      <c r="F85" s="267"/>
      <c r="G85" s="267"/>
      <c r="H85" s="267"/>
      <c r="I85" s="267"/>
    </row>
    <row r="86" spans="1:9" ht="13.5" thickBot="1">
      <c r="A86" s="288" t="s">
        <v>285</v>
      </c>
      <c r="B86" s="277">
        <f>SUM(B13:B17,B22:B26,B31,B37:B39,B50:B52,B59,B64:B66,B70,B80,B84)</f>
        <v>4118</v>
      </c>
      <c r="C86" s="277">
        <f>SUM(C13:C17,C22:C26,C31,C37:C39,C50:C52,C59,C64:C66,C70,C80,C84)</f>
        <v>109142</v>
      </c>
      <c r="D86" s="277">
        <v>1892</v>
      </c>
      <c r="E86" s="277">
        <v>56412</v>
      </c>
      <c r="F86" s="277">
        <v>142</v>
      </c>
      <c r="G86" s="277">
        <v>4029</v>
      </c>
      <c r="H86" s="277">
        <f>SUM(H13:H17,H22:H26,H31,H37:H39,H50:H52,H59,H64:H66,H70,H80,H84)</f>
        <v>3175</v>
      </c>
      <c r="I86" s="277">
        <f>SUM(I13:I17,I22:I26,I31,I37:I39,I50:I52,I59,I64:I66,I70,I80,I84)</f>
        <v>100302</v>
      </c>
    </row>
    <row r="87" spans="2:3" ht="12.75">
      <c r="B87" s="122"/>
      <c r="C87" s="122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H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27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132">
        <v>18.8</v>
      </c>
      <c r="C9" s="132">
        <v>36.8</v>
      </c>
      <c r="D9" s="132">
        <v>69.2</v>
      </c>
      <c r="E9" s="223">
        <v>81.71961583306289</v>
      </c>
      <c r="F9" s="224">
        <v>64338.345774283895</v>
      </c>
      <c r="G9" s="222">
        <v>24</v>
      </c>
      <c r="H9" s="222">
        <v>5273</v>
      </c>
    </row>
    <row r="10" spans="1:8" ht="12.75">
      <c r="A10" s="65">
        <v>1986</v>
      </c>
      <c r="B10" s="133">
        <v>20.3</v>
      </c>
      <c r="C10" s="133">
        <v>33.7</v>
      </c>
      <c r="D10" s="133">
        <v>77.8</v>
      </c>
      <c r="E10" s="225">
        <v>114.30048201170773</v>
      </c>
      <c r="F10" s="226">
        <v>89328.42907456156</v>
      </c>
      <c r="G10" s="52">
        <v>56</v>
      </c>
      <c r="H10" s="52">
        <v>7433</v>
      </c>
    </row>
    <row r="11" spans="1:8" ht="12.75">
      <c r="A11" s="65">
        <v>1987</v>
      </c>
      <c r="B11" s="133">
        <v>21.9</v>
      </c>
      <c r="C11" s="133">
        <v>37.6</v>
      </c>
      <c r="D11" s="133">
        <v>82.3</v>
      </c>
      <c r="E11" s="225">
        <v>126.87365523541645</v>
      </c>
      <c r="F11" s="226">
        <v>99533.61460699818</v>
      </c>
      <c r="G11" s="52">
        <v>149</v>
      </c>
      <c r="H11" s="52">
        <v>11059</v>
      </c>
    </row>
    <row r="12" spans="1:8" ht="12.75">
      <c r="A12" s="65">
        <v>1988</v>
      </c>
      <c r="B12" s="133">
        <v>24.5</v>
      </c>
      <c r="C12" s="133">
        <v>33.7</v>
      </c>
      <c r="D12" s="133">
        <v>82.4</v>
      </c>
      <c r="E12" s="225">
        <v>141.06956114096138</v>
      </c>
      <c r="F12" s="226">
        <v>116241.75110886733</v>
      </c>
      <c r="G12" s="52">
        <v>168</v>
      </c>
      <c r="H12" s="52">
        <v>12520</v>
      </c>
    </row>
    <row r="13" spans="1:8" ht="12.75">
      <c r="A13" s="65">
        <v>1989</v>
      </c>
      <c r="B13" s="133">
        <v>26</v>
      </c>
      <c r="C13" s="133">
        <v>38.20655725102817</v>
      </c>
      <c r="D13" s="133">
        <v>99.4</v>
      </c>
      <c r="E13" s="225">
        <v>188.88007404469127</v>
      </c>
      <c r="F13" s="226">
        <v>187744.1611674059</v>
      </c>
      <c r="G13" s="52">
        <v>246</v>
      </c>
      <c r="H13" s="52">
        <v>13396</v>
      </c>
    </row>
    <row r="14" spans="1:8" ht="12.75">
      <c r="A14" s="65">
        <v>1990</v>
      </c>
      <c r="B14" s="133">
        <v>28.1</v>
      </c>
      <c r="C14" s="133">
        <v>37.188612099644125</v>
      </c>
      <c r="D14" s="133">
        <v>104.5</v>
      </c>
      <c r="E14" s="225">
        <v>129.88472587837921</v>
      </c>
      <c r="F14" s="226">
        <v>135726.56353298956</v>
      </c>
      <c r="G14" s="52">
        <v>375</v>
      </c>
      <c r="H14" s="52">
        <v>18478</v>
      </c>
    </row>
    <row r="15" spans="1:8" ht="12.75">
      <c r="A15" s="65">
        <v>1991</v>
      </c>
      <c r="B15" s="133">
        <v>28.4</v>
      </c>
      <c r="C15" s="133">
        <v>36.02112676056338</v>
      </c>
      <c r="D15" s="133">
        <v>102.3</v>
      </c>
      <c r="E15" s="225">
        <v>127.86532520764969</v>
      </c>
      <c r="F15" s="226">
        <v>130806.22768742562</v>
      </c>
      <c r="G15" s="52">
        <v>607</v>
      </c>
      <c r="H15" s="52">
        <v>21964</v>
      </c>
    </row>
    <row r="16" spans="1:8" ht="12.75">
      <c r="A16" s="65">
        <v>1992</v>
      </c>
      <c r="B16" s="133">
        <v>25.4</v>
      </c>
      <c r="C16" s="133">
        <v>38.02102610544553</v>
      </c>
      <c r="D16" s="133">
        <v>96.6</v>
      </c>
      <c r="E16" s="225">
        <v>137.30121524647507</v>
      </c>
      <c r="F16" s="226">
        <v>132632.9739280949</v>
      </c>
      <c r="G16" s="52">
        <v>778</v>
      </c>
      <c r="H16" s="52">
        <v>21548</v>
      </c>
    </row>
    <row r="17" spans="1:8" ht="12.75">
      <c r="A17" s="65">
        <v>1993</v>
      </c>
      <c r="B17" s="133">
        <v>23.1</v>
      </c>
      <c r="C17" s="133">
        <v>43.76623376623376</v>
      </c>
      <c r="D17" s="133">
        <v>101.1</v>
      </c>
      <c r="E17" s="225">
        <v>119.87186421934538</v>
      </c>
      <c r="F17" s="226">
        <v>121190.45472575816</v>
      </c>
      <c r="G17" s="52">
        <v>671</v>
      </c>
      <c r="H17" s="52">
        <v>21301</v>
      </c>
    </row>
    <row r="18" spans="1:8" ht="12.75">
      <c r="A18" s="65">
        <v>1994</v>
      </c>
      <c r="B18" s="133">
        <v>21.2</v>
      </c>
      <c r="C18" s="133">
        <v>40.75471698113208</v>
      </c>
      <c r="D18" s="133">
        <v>86.4</v>
      </c>
      <c r="E18" s="225">
        <v>103.77676006394769</v>
      </c>
      <c r="F18" s="226">
        <v>89663.1206952508</v>
      </c>
      <c r="G18" s="52">
        <v>1682</v>
      </c>
      <c r="H18" s="52">
        <v>20207</v>
      </c>
    </row>
    <row r="19" spans="1:8" ht="12.75">
      <c r="A19" s="65">
        <v>1995</v>
      </c>
      <c r="B19" s="133">
        <v>18.616</v>
      </c>
      <c r="C19" s="133">
        <v>39.50150408250967</v>
      </c>
      <c r="D19" s="133">
        <v>73.536</v>
      </c>
      <c r="E19" s="225">
        <v>173.23572896758142</v>
      </c>
      <c r="F19" s="51">
        <f aca="true" t="shared" si="0" ref="F19:F27">D19*E19*10</f>
        <v>127390.62565360067</v>
      </c>
      <c r="G19" s="52">
        <v>1352</v>
      </c>
      <c r="H19" s="52">
        <v>20877</v>
      </c>
    </row>
    <row r="20" spans="1:8" ht="12.75">
      <c r="A20" s="91">
        <v>1996</v>
      </c>
      <c r="B20" s="114">
        <v>18.2</v>
      </c>
      <c r="C20" s="134">
        <v>40.71428571428571</v>
      </c>
      <c r="D20" s="114">
        <v>74.1</v>
      </c>
      <c r="E20" s="228">
        <v>159.27421778274615</v>
      </c>
      <c r="F20" s="51">
        <f t="shared" si="0"/>
        <v>118022.19537701488</v>
      </c>
      <c r="G20" s="51">
        <v>1937</v>
      </c>
      <c r="H20" s="52">
        <v>18189</v>
      </c>
    </row>
    <row r="21" spans="1:8" ht="12.75">
      <c r="A21" s="91">
        <v>1997</v>
      </c>
      <c r="B21" s="114">
        <v>15.7</v>
      </c>
      <c r="C21" s="134">
        <v>42.10191082802548</v>
      </c>
      <c r="D21" s="114">
        <v>66.1</v>
      </c>
      <c r="E21" s="228">
        <v>150.24701597490176</v>
      </c>
      <c r="F21" s="51">
        <f t="shared" si="0"/>
        <v>99313.27755941005</v>
      </c>
      <c r="G21" s="51">
        <v>2876</v>
      </c>
      <c r="H21" s="52">
        <v>26217</v>
      </c>
    </row>
    <row r="22" spans="1:8" ht="12.75">
      <c r="A22" s="91">
        <v>1998</v>
      </c>
      <c r="B22" s="114">
        <v>14.2</v>
      </c>
      <c r="C22" s="134">
        <v>38</v>
      </c>
      <c r="D22" s="114">
        <v>54</v>
      </c>
      <c r="E22" s="228">
        <v>159.5867440770257</v>
      </c>
      <c r="F22" s="51">
        <f t="shared" si="0"/>
        <v>86176.8418015939</v>
      </c>
      <c r="G22" s="51">
        <v>2371</v>
      </c>
      <c r="H22" s="52">
        <v>19283</v>
      </c>
    </row>
    <row r="23" spans="1:8" ht="12.75">
      <c r="A23" s="91">
        <v>1999</v>
      </c>
      <c r="B23" s="114">
        <v>15.6</v>
      </c>
      <c r="C23" s="134">
        <f>D23/B23*10</f>
        <v>38.65384615384615</v>
      </c>
      <c r="D23" s="114">
        <v>60.3</v>
      </c>
      <c r="E23" s="228">
        <v>165.5247436683375</v>
      </c>
      <c r="F23" s="51">
        <f t="shared" si="0"/>
        <v>99811.42043200751</v>
      </c>
      <c r="G23" s="51">
        <v>3540</v>
      </c>
      <c r="H23" s="52">
        <v>20786</v>
      </c>
    </row>
    <row r="24" spans="1:8" ht="12.75">
      <c r="A24" s="91">
        <v>2000</v>
      </c>
      <c r="B24" s="114">
        <v>15.7</v>
      </c>
      <c r="C24" s="134">
        <f>D24/B24*10</f>
        <v>38.9171974522293</v>
      </c>
      <c r="D24" s="114">
        <v>61.1</v>
      </c>
      <c r="E24" s="228">
        <v>162.32735927301576</v>
      </c>
      <c r="F24" s="51">
        <f t="shared" si="0"/>
        <v>99182.01651581263</v>
      </c>
      <c r="G24" s="51">
        <v>3718.489</v>
      </c>
      <c r="H24" s="52">
        <v>22108.195</v>
      </c>
    </row>
    <row r="25" spans="1:8" ht="12.75">
      <c r="A25" s="91">
        <v>2001</v>
      </c>
      <c r="B25" s="114">
        <v>15.21</v>
      </c>
      <c r="C25" s="134">
        <f>D25/B25*10</f>
        <v>42.92241946088099</v>
      </c>
      <c r="D25" s="114">
        <v>65.285</v>
      </c>
      <c r="E25" s="228">
        <v>177.55</v>
      </c>
      <c r="F25" s="51">
        <f t="shared" si="0"/>
        <v>115913.5175</v>
      </c>
      <c r="G25" s="51">
        <v>3760.209</v>
      </c>
      <c r="H25" s="52">
        <v>27032.299</v>
      </c>
    </row>
    <row r="26" spans="1:8" ht="12.75">
      <c r="A26" s="91">
        <v>2002</v>
      </c>
      <c r="B26" s="114">
        <v>14.931</v>
      </c>
      <c r="C26" s="134">
        <f>D26/B26*10</f>
        <v>43.52622061482822</v>
      </c>
      <c r="D26" s="114">
        <v>64.989</v>
      </c>
      <c r="E26" s="228">
        <v>168.76</v>
      </c>
      <c r="F26" s="51">
        <f t="shared" si="0"/>
        <v>109675.4364</v>
      </c>
      <c r="G26" s="51">
        <v>4803.966</v>
      </c>
      <c r="H26" s="52">
        <v>24010.615</v>
      </c>
    </row>
    <row r="27" spans="1:8" ht="13.5" thickBot="1">
      <c r="A27" s="67" t="s">
        <v>326</v>
      </c>
      <c r="B27" s="116">
        <v>13.8</v>
      </c>
      <c r="C27" s="238">
        <f>D27/B27*10</f>
        <v>44.927536231884055</v>
      </c>
      <c r="D27" s="238">
        <v>62</v>
      </c>
      <c r="E27" s="159">
        <v>173.73</v>
      </c>
      <c r="F27" s="56">
        <f t="shared" si="0"/>
        <v>107712.6</v>
      </c>
      <c r="G27" s="56"/>
      <c r="H27" s="57"/>
    </row>
    <row r="28" ht="12.75">
      <c r="A28" s="58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47">
    <pageSetUpPr fitToPage="1"/>
  </sheetPr>
  <dimension ref="A1:K6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329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77" t="s">
        <v>230</v>
      </c>
      <c r="B8" s="272">
        <v>4</v>
      </c>
      <c r="C8" s="272" t="s">
        <v>20</v>
      </c>
      <c r="D8" s="267" t="s">
        <v>20</v>
      </c>
      <c r="E8" s="267">
        <v>4</v>
      </c>
      <c r="F8" s="272">
        <v>3700</v>
      </c>
      <c r="G8" s="272" t="s">
        <v>20</v>
      </c>
      <c r="H8" s="267" t="s">
        <v>20</v>
      </c>
      <c r="I8" s="272">
        <v>15</v>
      </c>
      <c r="J8" s="285"/>
      <c r="K8" s="285"/>
    </row>
    <row r="9" spans="1:11" ht="12.75">
      <c r="A9" s="286" t="s">
        <v>233</v>
      </c>
      <c r="B9" s="302">
        <v>4</v>
      </c>
      <c r="C9" s="302" t="s">
        <v>20</v>
      </c>
      <c r="D9" s="302" t="s">
        <v>20</v>
      </c>
      <c r="E9" s="302">
        <v>4</v>
      </c>
      <c r="F9" s="303">
        <v>3700</v>
      </c>
      <c r="G9" s="303" t="s">
        <v>20</v>
      </c>
      <c r="H9" s="302" t="s">
        <v>20</v>
      </c>
      <c r="I9" s="302">
        <v>15</v>
      </c>
      <c r="J9" s="285"/>
      <c r="K9" s="285"/>
    </row>
    <row r="10" spans="1:11" ht="12.75">
      <c r="A10" s="77"/>
      <c r="B10" s="267"/>
      <c r="C10" s="267"/>
      <c r="D10" s="267"/>
      <c r="E10" s="267"/>
      <c r="F10" s="272"/>
      <c r="G10" s="272"/>
      <c r="H10" s="267"/>
      <c r="I10" s="267"/>
      <c r="J10" s="285"/>
      <c r="K10" s="285"/>
    </row>
    <row r="11" spans="1:11" ht="12.75">
      <c r="A11" s="77" t="s">
        <v>236</v>
      </c>
      <c r="B11" s="272" t="s">
        <v>20</v>
      </c>
      <c r="C11" s="272">
        <v>1</v>
      </c>
      <c r="D11" s="267" t="s">
        <v>20</v>
      </c>
      <c r="E11" s="267">
        <v>1</v>
      </c>
      <c r="F11" s="272" t="s">
        <v>20</v>
      </c>
      <c r="G11" s="272">
        <v>4000</v>
      </c>
      <c r="H11" s="267" t="s">
        <v>20</v>
      </c>
      <c r="I11" s="272">
        <v>4</v>
      </c>
      <c r="J11" s="285"/>
      <c r="K11" s="285"/>
    </row>
    <row r="12" spans="1:11" ht="12.75">
      <c r="A12" s="286" t="s">
        <v>366</v>
      </c>
      <c r="B12" s="302" t="s">
        <v>20</v>
      </c>
      <c r="C12" s="302">
        <v>1</v>
      </c>
      <c r="D12" s="302" t="s">
        <v>20</v>
      </c>
      <c r="E12" s="302">
        <v>1</v>
      </c>
      <c r="F12" s="303" t="s">
        <v>20</v>
      </c>
      <c r="G12" s="303">
        <v>4000</v>
      </c>
      <c r="H12" s="302" t="s">
        <v>20</v>
      </c>
      <c r="I12" s="302">
        <v>4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239</v>
      </c>
      <c r="B14" s="305">
        <v>1781</v>
      </c>
      <c r="C14" s="303">
        <v>1256</v>
      </c>
      <c r="D14" s="302" t="s">
        <v>20</v>
      </c>
      <c r="E14" s="302">
        <v>3037</v>
      </c>
      <c r="F14" s="305">
        <v>2335</v>
      </c>
      <c r="G14" s="303">
        <v>2089</v>
      </c>
      <c r="H14" s="302" t="s">
        <v>20</v>
      </c>
      <c r="I14" s="303">
        <v>6782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240</v>
      </c>
      <c r="B16" s="305">
        <v>42</v>
      </c>
      <c r="C16" s="303">
        <v>167</v>
      </c>
      <c r="D16" s="302" t="s">
        <v>20</v>
      </c>
      <c r="E16" s="302">
        <v>209</v>
      </c>
      <c r="F16" s="305">
        <v>2650</v>
      </c>
      <c r="G16" s="303">
        <v>3250</v>
      </c>
      <c r="H16" s="302" t="s">
        <v>20</v>
      </c>
      <c r="I16" s="303">
        <v>654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241</v>
      </c>
      <c r="B18" s="267" t="s">
        <v>20</v>
      </c>
      <c r="C18" s="267">
        <v>6</v>
      </c>
      <c r="D18" s="267" t="s">
        <v>20</v>
      </c>
      <c r="E18" s="267">
        <v>6</v>
      </c>
      <c r="F18" s="267" t="s">
        <v>20</v>
      </c>
      <c r="G18" s="272">
        <v>7167</v>
      </c>
      <c r="H18" s="267" t="s">
        <v>20</v>
      </c>
      <c r="I18" s="267">
        <v>43</v>
      </c>
      <c r="J18" s="285"/>
      <c r="K18" s="285"/>
    </row>
    <row r="19" spans="1:11" ht="12.75">
      <c r="A19" s="77" t="s">
        <v>242</v>
      </c>
      <c r="B19" s="267" t="s">
        <v>20</v>
      </c>
      <c r="C19" s="267">
        <v>6</v>
      </c>
      <c r="D19" s="267" t="s">
        <v>20</v>
      </c>
      <c r="E19" s="267">
        <v>6</v>
      </c>
      <c r="F19" s="267" t="s">
        <v>20</v>
      </c>
      <c r="G19" s="272">
        <v>5000</v>
      </c>
      <c r="H19" s="267" t="s">
        <v>20</v>
      </c>
      <c r="I19" s="267">
        <v>30</v>
      </c>
      <c r="J19" s="285"/>
      <c r="K19" s="285"/>
    </row>
    <row r="20" spans="1:11" ht="12.75">
      <c r="A20" s="77" t="s">
        <v>243</v>
      </c>
      <c r="B20" s="267" t="s">
        <v>20</v>
      </c>
      <c r="C20" s="272">
        <v>66</v>
      </c>
      <c r="D20" s="267" t="s">
        <v>20</v>
      </c>
      <c r="E20" s="267">
        <v>66</v>
      </c>
      <c r="F20" s="267" t="s">
        <v>20</v>
      </c>
      <c r="G20" s="272">
        <v>3500</v>
      </c>
      <c r="H20" s="267" t="s">
        <v>20</v>
      </c>
      <c r="I20" s="272">
        <v>231</v>
      </c>
      <c r="J20" s="285"/>
      <c r="K20" s="285"/>
    </row>
    <row r="21" spans="1:11" ht="12.75">
      <c r="A21" s="286" t="s">
        <v>367</v>
      </c>
      <c r="B21" s="302" t="s">
        <v>20</v>
      </c>
      <c r="C21" s="302">
        <v>78</v>
      </c>
      <c r="D21" s="302" t="s">
        <v>20</v>
      </c>
      <c r="E21" s="302">
        <v>78</v>
      </c>
      <c r="F21" s="302" t="s">
        <v>20</v>
      </c>
      <c r="G21" s="303">
        <v>3897</v>
      </c>
      <c r="H21" s="302" t="s">
        <v>20</v>
      </c>
      <c r="I21" s="302">
        <v>304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77" t="s">
        <v>244</v>
      </c>
      <c r="B23" s="304">
        <v>11</v>
      </c>
      <c r="C23" s="304">
        <v>16</v>
      </c>
      <c r="D23" s="267" t="s">
        <v>20</v>
      </c>
      <c r="E23" s="267">
        <v>27</v>
      </c>
      <c r="F23" s="304">
        <v>4980</v>
      </c>
      <c r="G23" s="304">
        <v>6913</v>
      </c>
      <c r="H23" s="267" t="s">
        <v>20</v>
      </c>
      <c r="I23" s="272">
        <v>165</v>
      </c>
      <c r="J23" s="285"/>
      <c r="K23" s="285"/>
    </row>
    <row r="24" spans="1:11" ht="12.75">
      <c r="A24" s="77" t="s">
        <v>246</v>
      </c>
      <c r="B24" s="304" t="s">
        <v>20</v>
      </c>
      <c r="C24" s="304">
        <v>1</v>
      </c>
      <c r="D24" s="267" t="s">
        <v>20</v>
      </c>
      <c r="E24" s="267">
        <v>1</v>
      </c>
      <c r="F24" s="304" t="s">
        <v>20</v>
      </c>
      <c r="G24" s="304">
        <v>5000</v>
      </c>
      <c r="H24" s="267" t="s">
        <v>20</v>
      </c>
      <c r="I24" s="272">
        <v>5</v>
      </c>
      <c r="J24" s="285"/>
      <c r="K24" s="285"/>
    </row>
    <row r="25" spans="1:11" ht="12.75">
      <c r="A25" s="77" t="s">
        <v>247</v>
      </c>
      <c r="B25" s="304">
        <v>8</v>
      </c>
      <c r="C25" s="304">
        <v>2</v>
      </c>
      <c r="D25" s="267" t="s">
        <v>20</v>
      </c>
      <c r="E25" s="267">
        <v>10</v>
      </c>
      <c r="F25" s="304">
        <v>2875</v>
      </c>
      <c r="G25" s="304">
        <v>5000</v>
      </c>
      <c r="H25" s="267" t="s">
        <v>20</v>
      </c>
      <c r="I25" s="272">
        <v>33</v>
      </c>
      <c r="J25" s="285"/>
      <c r="K25" s="285"/>
    </row>
    <row r="26" spans="1:11" ht="12.75">
      <c r="A26" s="286" t="s">
        <v>248</v>
      </c>
      <c r="B26" s="302">
        <v>19</v>
      </c>
      <c r="C26" s="302">
        <v>19</v>
      </c>
      <c r="D26" s="302" t="s">
        <v>20</v>
      </c>
      <c r="E26" s="302">
        <v>38</v>
      </c>
      <c r="F26" s="303">
        <v>4094</v>
      </c>
      <c r="G26" s="303">
        <v>6611</v>
      </c>
      <c r="H26" s="302" t="s">
        <v>20</v>
      </c>
      <c r="I26" s="302">
        <v>203</v>
      </c>
      <c r="J26" s="285"/>
      <c r="K26" s="285"/>
    </row>
    <row r="27" spans="1:11" ht="12.75">
      <c r="A27" s="77"/>
      <c r="B27" s="267"/>
      <c r="C27" s="267"/>
      <c r="D27" s="267"/>
      <c r="E27" s="267"/>
      <c r="F27" s="272"/>
      <c r="G27" s="272"/>
      <c r="H27" s="272"/>
      <c r="I27" s="267"/>
      <c r="J27" s="285"/>
      <c r="K27" s="285"/>
    </row>
    <row r="28" spans="1:11" ht="12.75">
      <c r="A28" s="77" t="s">
        <v>250</v>
      </c>
      <c r="B28" s="267" t="s">
        <v>20</v>
      </c>
      <c r="C28" s="272">
        <v>30</v>
      </c>
      <c r="D28" s="267" t="s">
        <v>20</v>
      </c>
      <c r="E28" s="267">
        <v>30</v>
      </c>
      <c r="F28" s="267" t="s">
        <v>20</v>
      </c>
      <c r="G28" s="272">
        <v>5000</v>
      </c>
      <c r="H28" s="267" t="s">
        <v>20</v>
      </c>
      <c r="I28" s="272">
        <v>150</v>
      </c>
      <c r="J28" s="285"/>
      <c r="K28" s="285"/>
    </row>
    <row r="29" spans="1:11" ht="12.75">
      <c r="A29" s="77" t="s">
        <v>251</v>
      </c>
      <c r="B29" s="272">
        <v>2</v>
      </c>
      <c r="C29" s="272">
        <v>2</v>
      </c>
      <c r="D29" s="267" t="s">
        <v>20</v>
      </c>
      <c r="E29" s="267">
        <v>4</v>
      </c>
      <c r="F29" s="272">
        <v>4000</v>
      </c>
      <c r="G29" s="272">
        <v>4200</v>
      </c>
      <c r="H29" s="267" t="s">
        <v>20</v>
      </c>
      <c r="I29" s="272">
        <v>16</v>
      </c>
      <c r="J29" s="285"/>
      <c r="K29" s="285"/>
    </row>
    <row r="30" spans="1:11" ht="12.75">
      <c r="A30" s="77" t="s">
        <v>254</v>
      </c>
      <c r="B30" s="272">
        <v>1</v>
      </c>
      <c r="C30" s="272">
        <v>4</v>
      </c>
      <c r="D30" s="267" t="s">
        <v>20</v>
      </c>
      <c r="E30" s="267">
        <v>5</v>
      </c>
      <c r="F30" s="272">
        <v>2000</v>
      </c>
      <c r="G30" s="272">
        <v>5000</v>
      </c>
      <c r="H30" s="267" t="s">
        <v>20</v>
      </c>
      <c r="I30" s="272">
        <v>22</v>
      </c>
      <c r="J30" s="285"/>
      <c r="K30" s="285"/>
    </row>
    <row r="31" spans="1:11" ht="12.75">
      <c r="A31" s="77" t="s">
        <v>255</v>
      </c>
      <c r="B31" s="271">
        <v>1</v>
      </c>
      <c r="C31" s="272">
        <v>108</v>
      </c>
      <c r="D31" s="267" t="s">
        <v>20</v>
      </c>
      <c r="E31" s="267">
        <v>109</v>
      </c>
      <c r="F31" s="271">
        <v>3000</v>
      </c>
      <c r="G31" s="272">
        <v>5000</v>
      </c>
      <c r="H31" s="267" t="s">
        <v>20</v>
      </c>
      <c r="I31" s="272">
        <v>543</v>
      </c>
      <c r="J31" s="285"/>
      <c r="K31" s="285"/>
    </row>
    <row r="32" spans="1:11" ht="12.75">
      <c r="A32" s="77" t="s">
        <v>256</v>
      </c>
      <c r="B32" s="272" t="s">
        <v>20</v>
      </c>
      <c r="C32" s="272">
        <v>6</v>
      </c>
      <c r="D32" s="267" t="s">
        <v>20</v>
      </c>
      <c r="E32" s="267">
        <v>6</v>
      </c>
      <c r="F32" s="272" t="s">
        <v>20</v>
      </c>
      <c r="G32" s="272">
        <v>5000</v>
      </c>
      <c r="H32" s="267" t="s">
        <v>20</v>
      </c>
      <c r="I32" s="272">
        <v>30</v>
      </c>
      <c r="J32" s="285"/>
      <c r="K32" s="285"/>
    </row>
    <row r="33" spans="1:11" ht="12.75">
      <c r="A33" s="77" t="s">
        <v>257</v>
      </c>
      <c r="B33" s="271">
        <v>15</v>
      </c>
      <c r="C33" s="272">
        <v>15</v>
      </c>
      <c r="D33" s="267" t="s">
        <v>20</v>
      </c>
      <c r="E33" s="267">
        <v>30</v>
      </c>
      <c r="F33" s="271">
        <v>2000</v>
      </c>
      <c r="G33" s="272">
        <v>4500</v>
      </c>
      <c r="H33" s="267" t="s">
        <v>20</v>
      </c>
      <c r="I33" s="272">
        <v>98</v>
      </c>
      <c r="J33" s="285"/>
      <c r="K33" s="285"/>
    </row>
    <row r="34" spans="1:11" ht="12.75">
      <c r="A34" s="77" t="s">
        <v>258</v>
      </c>
      <c r="B34" s="272">
        <v>97</v>
      </c>
      <c r="C34" s="272">
        <v>33</v>
      </c>
      <c r="D34" s="271">
        <v>7</v>
      </c>
      <c r="E34" s="267">
        <v>137</v>
      </c>
      <c r="F34" s="272">
        <v>4000</v>
      </c>
      <c r="G34" s="272">
        <v>7500</v>
      </c>
      <c r="H34" s="271">
        <v>12000</v>
      </c>
      <c r="I34" s="272">
        <v>720</v>
      </c>
      <c r="J34" s="285"/>
      <c r="K34" s="285"/>
    </row>
    <row r="35" spans="1:11" ht="12.75">
      <c r="A35" s="286" t="s">
        <v>368</v>
      </c>
      <c r="B35" s="302">
        <v>116</v>
      </c>
      <c r="C35" s="302">
        <v>198</v>
      </c>
      <c r="D35" s="305">
        <v>7</v>
      </c>
      <c r="E35" s="302">
        <v>321</v>
      </c>
      <c r="F35" s="303">
        <v>3716</v>
      </c>
      <c r="G35" s="303">
        <v>5371</v>
      </c>
      <c r="H35" s="305">
        <v>12000</v>
      </c>
      <c r="I35" s="302">
        <v>1579</v>
      </c>
      <c r="J35" s="285"/>
      <c r="K35" s="285"/>
    </row>
    <row r="36" spans="1:11" ht="12.75">
      <c r="A36" s="77"/>
      <c r="B36" s="267"/>
      <c r="C36" s="267"/>
      <c r="D36" s="267"/>
      <c r="E36" s="267"/>
      <c r="F36" s="272"/>
      <c r="G36" s="272"/>
      <c r="H36" s="272"/>
      <c r="I36" s="267"/>
      <c r="J36" s="285"/>
      <c r="K36" s="285"/>
    </row>
    <row r="37" spans="1:11" ht="12.75">
      <c r="A37" s="286" t="s">
        <v>259</v>
      </c>
      <c r="B37" s="302" t="s">
        <v>20</v>
      </c>
      <c r="C37" s="303">
        <v>200</v>
      </c>
      <c r="D37" s="302" t="s">
        <v>20</v>
      </c>
      <c r="E37" s="302">
        <v>200</v>
      </c>
      <c r="F37" s="302" t="s">
        <v>20</v>
      </c>
      <c r="G37" s="303">
        <v>8000</v>
      </c>
      <c r="H37" s="302" t="s">
        <v>20</v>
      </c>
      <c r="I37" s="303">
        <v>1600</v>
      </c>
      <c r="J37" s="285"/>
      <c r="K37" s="285"/>
    </row>
    <row r="38" spans="1:11" ht="12.75">
      <c r="A38" s="77"/>
      <c r="B38" s="267"/>
      <c r="C38" s="267"/>
      <c r="D38" s="267"/>
      <c r="E38" s="267"/>
      <c r="F38" s="272"/>
      <c r="G38" s="272"/>
      <c r="H38" s="272"/>
      <c r="I38" s="267"/>
      <c r="J38" s="285"/>
      <c r="K38" s="285"/>
    </row>
    <row r="39" spans="1:11" ht="12.75">
      <c r="A39" s="77" t="s">
        <v>260</v>
      </c>
      <c r="B39" s="267" t="s">
        <v>20</v>
      </c>
      <c r="C39" s="272">
        <v>40</v>
      </c>
      <c r="D39" s="267" t="s">
        <v>20</v>
      </c>
      <c r="E39" s="267">
        <v>40</v>
      </c>
      <c r="F39" s="267" t="s">
        <v>20</v>
      </c>
      <c r="G39" s="272">
        <v>4800</v>
      </c>
      <c r="H39" s="267" t="s">
        <v>20</v>
      </c>
      <c r="I39" s="272">
        <v>192</v>
      </c>
      <c r="J39" s="285"/>
      <c r="K39" s="285"/>
    </row>
    <row r="40" spans="1:11" ht="12.75">
      <c r="A40" s="77" t="s">
        <v>261</v>
      </c>
      <c r="B40" s="267" t="s">
        <v>20</v>
      </c>
      <c r="C40" s="272">
        <v>225</v>
      </c>
      <c r="D40" s="267" t="s">
        <v>20</v>
      </c>
      <c r="E40" s="267">
        <v>225</v>
      </c>
      <c r="F40" s="267" t="s">
        <v>20</v>
      </c>
      <c r="G40" s="272">
        <v>4500</v>
      </c>
      <c r="H40" s="267" t="s">
        <v>20</v>
      </c>
      <c r="I40" s="272">
        <v>1013</v>
      </c>
      <c r="J40" s="285"/>
      <c r="K40" s="285"/>
    </row>
    <row r="41" spans="1:11" ht="12.75">
      <c r="A41" s="77" t="s">
        <v>262</v>
      </c>
      <c r="B41" s="267" t="s">
        <v>20</v>
      </c>
      <c r="C41" s="272">
        <v>66</v>
      </c>
      <c r="D41" s="267" t="s">
        <v>20</v>
      </c>
      <c r="E41" s="267">
        <v>66</v>
      </c>
      <c r="F41" s="267" t="s">
        <v>20</v>
      </c>
      <c r="G41" s="272">
        <v>6000</v>
      </c>
      <c r="H41" s="267" t="s">
        <v>20</v>
      </c>
      <c r="I41" s="272">
        <v>396</v>
      </c>
      <c r="J41" s="285"/>
      <c r="K41" s="285"/>
    </row>
    <row r="42" spans="1:11" ht="12.75">
      <c r="A42" s="77" t="s">
        <v>263</v>
      </c>
      <c r="B42" s="271">
        <v>30</v>
      </c>
      <c r="C42" s="272">
        <v>270</v>
      </c>
      <c r="D42" s="267" t="s">
        <v>20</v>
      </c>
      <c r="E42" s="267">
        <v>300</v>
      </c>
      <c r="F42" s="271">
        <v>2800</v>
      </c>
      <c r="G42" s="272">
        <v>6300</v>
      </c>
      <c r="H42" s="267" t="s">
        <v>20</v>
      </c>
      <c r="I42" s="272">
        <v>1785</v>
      </c>
      <c r="J42" s="285"/>
      <c r="K42" s="285"/>
    </row>
    <row r="43" spans="1:11" ht="12.75">
      <c r="A43" s="77" t="s">
        <v>264</v>
      </c>
      <c r="B43" s="267" t="s">
        <v>20</v>
      </c>
      <c r="C43" s="272">
        <v>321</v>
      </c>
      <c r="D43" s="267" t="s">
        <v>20</v>
      </c>
      <c r="E43" s="267">
        <v>321</v>
      </c>
      <c r="F43" s="267" t="s">
        <v>20</v>
      </c>
      <c r="G43" s="272">
        <v>7000</v>
      </c>
      <c r="H43" s="267" t="s">
        <v>20</v>
      </c>
      <c r="I43" s="272">
        <v>2247</v>
      </c>
      <c r="J43" s="285"/>
      <c r="K43" s="285"/>
    </row>
    <row r="44" spans="1:11" ht="12.75">
      <c r="A44" s="286" t="s">
        <v>265</v>
      </c>
      <c r="B44" s="305">
        <v>30</v>
      </c>
      <c r="C44" s="302">
        <v>922</v>
      </c>
      <c r="D44" s="302" t="s">
        <v>20</v>
      </c>
      <c r="E44" s="302">
        <v>952</v>
      </c>
      <c r="F44" s="305">
        <v>2800</v>
      </c>
      <c r="G44" s="303">
        <v>6018</v>
      </c>
      <c r="H44" s="302" t="s">
        <v>20</v>
      </c>
      <c r="I44" s="302">
        <v>5633</v>
      </c>
      <c r="J44" s="285"/>
      <c r="K44" s="285"/>
    </row>
    <row r="45" spans="1:11" ht="12.75">
      <c r="A45" s="77"/>
      <c r="B45" s="267"/>
      <c r="C45" s="267"/>
      <c r="D45" s="267"/>
      <c r="E45" s="267"/>
      <c r="F45" s="272"/>
      <c r="G45" s="272"/>
      <c r="H45" s="272"/>
      <c r="I45" s="267"/>
      <c r="J45" s="285"/>
      <c r="K45" s="285"/>
    </row>
    <row r="46" spans="1:11" ht="12.75">
      <c r="A46" s="77" t="s">
        <v>267</v>
      </c>
      <c r="B46" s="272" t="s">
        <v>20</v>
      </c>
      <c r="C46" s="272">
        <v>10</v>
      </c>
      <c r="D46" s="267" t="s">
        <v>20</v>
      </c>
      <c r="E46" s="267">
        <v>10</v>
      </c>
      <c r="F46" s="272">
        <v>2200</v>
      </c>
      <c r="G46" s="272">
        <v>5200</v>
      </c>
      <c r="H46" s="267" t="s">
        <v>20</v>
      </c>
      <c r="I46" s="272">
        <v>52</v>
      </c>
      <c r="J46" s="285"/>
      <c r="K46" s="285"/>
    </row>
    <row r="47" spans="1:11" ht="12.75">
      <c r="A47" s="77" t="s">
        <v>268</v>
      </c>
      <c r="B47" s="271">
        <v>2</v>
      </c>
      <c r="C47" s="272">
        <v>20</v>
      </c>
      <c r="D47" s="271">
        <v>2</v>
      </c>
      <c r="E47" s="267">
        <v>24</v>
      </c>
      <c r="F47" s="271">
        <v>2000</v>
      </c>
      <c r="G47" s="272" t="s">
        <v>20</v>
      </c>
      <c r="H47" s="271">
        <v>5000</v>
      </c>
      <c r="I47" s="272">
        <v>14</v>
      </c>
      <c r="J47" s="285"/>
      <c r="K47" s="285"/>
    </row>
    <row r="48" spans="1:11" ht="12.75">
      <c r="A48" s="286" t="s">
        <v>269</v>
      </c>
      <c r="B48" s="302">
        <v>2</v>
      </c>
      <c r="C48" s="302">
        <v>30</v>
      </c>
      <c r="D48" s="302">
        <v>2</v>
      </c>
      <c r="E48" s="302">
        <v>34</v>
      </c>
      <c r="F48" s="303">
        <v>2000</v>
      </c>
      <c r="G48" s="303">
        <v>1733</v>
      </c>
      <c r="H48" s="303">
        <v>5000</v>
      </c>
      <c r="I48" s="302">
        <v>66</v>
      </c>
      <c r="J48" s="285"/>
      <c r="K48" s="285"/>
    </row>
    <row r="49" spans="1:11" ht="12.75">
      <c r="A49" s="77"/>
      <c r="B49" s="267"/>
      <c r="C49" s="267"/>
      <c r="D49" s="267"/>
      <c r="E49" s="267"/>
      <c r="F49" s="272"/>
      <c r="G49" s="272"/>
      <c r="H49" s="272"/>
      <c r="I49" s="267"/>
      <c r="J49" s="285"/>
      <c r="K49" s="285"/>
    </row>
    <row r="50" spans="1:11" ht="12.75">
      <c r="A50" s="286" t="s">
        <v>270</v>
      </c>
      <c r="B50" s="302" t="s">
        <v>20</v>
      </c>
      <c r="C50" s="303">
        <v>8</v>
      </c>
      <c r="D50" s="302" t="s">
        <v>20</v>
      </c>
      <c r="E50" s="302">
        <v>8</v>
      </c>
      <c r="F50" s="302" t="s">
        <v>20</v>
      </c>
      <c r="G50" s="303">
        <v>9900</v>
      </c>
      <c r="H50" s="302" t="s">
        <v>20</v>
      </c>
      <c r="I50" s="303">
        <v>79</v>
      </c>
      <c r="J50" s="285"/>
      <c r="K50" s="285"/>
    </row>
    <row r="51" spans="1:11" ht="12.75">
      <c r="A51" s="77"/>
      <c r="B51" s="267"/>
      <c r="C51" s="267"/>
      <c r="D51" s="267"/>
      <c r="E51" s="267"/>
      <c r="F51" s="272"/>
      <c r="G51" s="272"/>
      <c r="H51" s="272"/>
      <c r="I51" s="267"/>
      <c r="J51" s="285"/>
      <c r="K51" s="285"/>
    </row>
    <row r="52" spans="1:11" ht="12.75">
      <c r="A52" s="77" t="s">
        <v>271</v>
      </c>
      <c r="B52" s="267" t="s">
        <v>20</v>
      </c>
      <c r="C52" s="272" t="s">
        <v>20</v>
      </c>
      <c r="D52" s="271">
        <v>1307</v>
      </c>
      <c r="E52" s="267">
        <v>1307</v>
      </c>
      <c r="F52" s="267" t="s">
        <v>20</v>
      </c>
      <c r="G52" s="272" t="s">
        <v>20</v>
      </c>
      <c r="H52" s="271">
        <v>5272</v>
      </c>
      <c r="I52" s="272">
        <v>6890</v>
      </c>
      <c r="J52" s="285"/>
      <c r="K52" s="285"/>
    </row>
    <row r="53" spans="1:11" ht="12.75">
      <c r="A53" s="77" t="s">
        <v>272</v>
      </c>
      <c r="B53" s="267" t="s">
        <v>20</v>
      </c>
      <c r="C53" s="272">
        <v>1300</v>
      </c>
      <c r="D53" s="267" t="s">
        <v>20</v>
      </c>
      <c r="E53" s="267">
        <v>1300</v>
      </c>
      <c r="F53" s="267" t="s">
        <v>20</v>
      </c>
      <c r="G53" s="272">
        <v>5000</v>
      </c>
      <c r="H53" s="267" t="s">
        <v>20</v>
      </c>
      <c r="I53" s="272">
        <v>6500</v>
      </c>
      <c r="J53" s="285"/>
      <c r="K53" s="285"/>
    </row>
    <row r="54" spans="1:11" ht="12.75">
      <c r="A54" s="286" t="s">
        <v>273</v>
      </c>
      <c r="B54" s="302" t="s">
        <v>20</v>
      </c>
      <c r="C54" s="302">
        <v>1300</v>
      </c>
      <c r="D54" s="305">
        <v>1307</v>
      </c>
      <c r="E54" s="302">
        <v>2607</v>
      </c>
      <c r="F54" s="302" t="s">
        <v>20</v>
      </c>
      <c r="G54" s="303">
        <v>5000</v>
      </c>
      <c r="H54" s="305">
        <v>5272</v>
      </c>
      <c r="I54" s="302">
        <v>13390</v>
      </c>
      <c r="J54" s="285"/>
      <c r="K54" s="285"/>
    </row>
    <row r="55" spans="1:11" ht="12.75">
      <c r="A55" s="77"/>
      <c r="B55" s="267"/>
      <c r="C55" s="267"/>
      <c r="D55" s="267"/>
      <c r="E55" s="267"/>
      <c r="F55" s="272"/>
      <c r="G55" s="272"/>
      <c r="H55" s="272"/>
      <c r="I55" s="267"/>
      <c r="J55" s="285"/>
      <c r="K55" s="285"/>
    </row>
    <row r="56" spans="1:11" ht="12.75">
      <c r="A56" s="77" t="s">
        <v>274</v>
      </c>
      <c r="B56" s="267" t="s">
        <v>20</v>
      </c>
      <c r="C56" s="272">
        <v>26</v>
      </c>
      <c r="D56" s="272" t="s">
        <v>20</v>
      </c>
      <c r="E56" s="267">
        <v>26</v>
      </c>
      <c r="F56" s="267" t="s">
        <v>20</v>
      </c>
      <c r="G56" s="272">
        <v>6500</v>
      </c>
      <c r="H56" s="272" t="s">
        <v>20</v>
      </c>
      <c r="I56" s="272">
        <v>169</v>
      </c>
      <c r="J56" s="285"/>
      <c r="K56" s="285"/>
    </row>
    <row r="57" spans="1:11" ht="12.75">
      <c r="A57" s="77" t="s">
        <v>275</v>
      </c>
      <c r="B57" s="271">
        <v>181</v>
      </c>
      <c r="C57" s="272">
        <v>454</v>
      </c>
      <c r="D57" s="267" t="s">
        <v>20</v>
      </c>
      <c r="E57" s="267">
        <v>635</v>
      </c>
      <c r="F57" s="271">
        <v>3100</v>
      </c>
      <c r="G57" s="272">
        <v>5435</v>
      </c>
      <c r="H57" s="267" t="s">
        <v>20</v>
      </c>
      <c r="I57" s="272">
        <v>3028</v>
      </c>
      <c r="J57" s="285"/>
      <c r="K57" s="285"/>
    </row>
    <row r="58" spans="1:11" ht="12.75">
      <c r="A58" s="77" t="s">
        <v>276</v>
      </c>
      <c r="B58" s="272">
        <v>92</v>
      </c>
      <c r="C58" s="272">
        <v>701</v>
      </c>
      <c r="D58" s="267" t="s">
        <v>20</v>
      </c>
      <c r="E58" s="267">
        <v>793</v>
      </c>
      <c r="F58" s="272">
        <v>3000</v>
      </c>
      <c r="G58" s="272">
        <v>4000</v>
      </c>
      <c r="H58" s="267" t="s">
        <v>20</v>
      </c>
      <c r="I58" s="272">
        <v>3080</v>
      </c>
      <c r="J58" s="285"/>
      <c r="K58" s="285"/>
    </row>
    <row r="59" spans="1:11" ht="12.75">
      <c r="A59" s="77" t="s">
        <v>277</v>
      </c>
      <c r="B59" s="267" t="s">
        <v>20</v>
      </c>
      <c r="C59" s="272">
        <v>3750</v>
      </c>
      <c r="D59" s="267" t="s">
        <v>20</v>
      </c>
      <c r="E59" s="267">
        <v>3750</v>
      </c>
      <c r="F59" s="267" t="s">
        <v>20</v>
      </c>
      <c r="G59" s="272">
        <v>4700</v>
      </c>
      <c r="H59" s="267" t="s">
        <v>20</v>
      </c>
      <c r="I59" s="272">
        <v>17625</v>
      </c>
      <c r="J59" s="285"/>
      <c r="K59" s="285"/>
    </row>
    <row r="60" spans="1:11" ht="12.75">
      <c r="A60" s="77" t="s">
        <v>278</v>
      </c>
      <c r="B60" s="272" t="s">
        <v>20</v>
      </c>
      <c r="C60" s="272">
        <v>49</v>
      </c>
      <c r="D60" s="267" t="s">
        <v>20</v>
      </c>
      <c r="E60" s="267">
        <v>49</v>
      </c>
      <c r="F60" s="272" t="s">
        <v>20</v>
      </c>
      <c r="G60" s="272">
        <v>4300</v>
      </c>
      <c r="H60" s="267" t="s">
        <v>20</v>
      </c>
      <c r="I60" s="272">
        <v>211</v>
      </c>
      <c r="J60" s="285"/>
      <c r="K60" s="285"/>
    </row>
    <row r="61" spans="1:11" ht="12.75">
      <c r="A61" s="77" t="s">
        <v>279</v>
      </c>
      <c r="B61" s="272">
        <v>17</v>
      </c>
      <c r="C61" s="272">
        <v>1034</v>
      </c>
      <c r="D61" s="267" t="s">
        <v>20</v>
      </c>
      <c r="E61" s="267">
        <v>1051</v>
      </c>
      <c r="F61" s="272">
        <v>2510</v>
      </c>
      <c r="G61" s="272">
        <v>5759</v>
      </c>
      <c r="H61" s="267" t="s">
        <v>20</v>
      </c>
      <c r="I61" s="272">
        <v>5997</v>
      </c>
      <c r="J61" s="285"/>
      <c r="K61" s="285"/>
    </row>
    <row r="62" spans="1:11" ht="12.75">
      <c r="A62" s="77" t="s">
        <v>280</v>
      </c>
      <c r="B62" s="271">
        <v>83</v>
      </c>
      <c r="C62" s="272">
        <v>156</v>
      </c>
      <c r="D62" s="267" t="s">
        <v>20</v>
      </c>
      <c r="E62" s="267">
        <v>239</v>
      </c>
      <c r="F62" s="271">
        <v>3000</v>
      </c>
      <c r="G62" s="272">
        <v>6000</v>
      </c>
      <c r="H62" s="267" t="s">
        <v>20</v>
      </c>
      <c r="I62" s="272">
        <v>1185</v>
      </c>
      <c r="J62" s="285"/>
      <c r="K62" s="285"/>
    </row>
    <row r="63" spans="1:11" ht="12.75">
      <c r="A63" s="77" t="s">
        <v>281</v>
      </c>
      <c r="B63" s="271">
        <v>182</v>
      </c>
      <c r="C63" s="272">
        <v>717</v>
      </c>
      <c r="D63" s="267" t="s">
        <v>20</v>
      </c>
      <c r="E63" s="267">
        <v>899</v>
      </c>
      <c r="F63" s="271">
        <v>1563</v>
      </c>
      <c r="G63" s="272">
        <v>4325</v>
      </c>
      <c r="H63" s="267" t="s">
        <v>20</v>
      </c>
      <c r="I63" s="272">
        <v>3385</v>
      </c>
      <c r="J63" s="285"/>
      <c r="K63" s="285"/>
    </row>
    <row r="64" spans="1:11" ht="12.75">
      <c r="A64" s="286" t="s">
        <v>369</v>
      </c>
      <c r="B64" s="302">
        <v>555</v>
      </c>
      <c r="C64" s="302">
        <v>6887</v>
      </c>
      <c r="D64" s="302" t="s">
        <v>20</v>
      </c>
      <c r="E64" s="302">
        <v>7442</v>
      </c>
      <c r="F64" s="303">
        <v>2546</v>
      </c>
      <c r="G64" s="303">
        <v>4831</v>
      </c>
      <c r="H64" s="303" t="s">
        <v>20</v>
      </c>
      <c r="I64" s="302">
        <v>34680</v>
      </c>
      <c r="J64" s="285"/>
      <c r="K64" s="285"/>
    </row>
    <row r="65" spans="1:11" ht="12.75">
      <c r="A65" s="77"/>
      <c r="B65" s="267"/>
      <c r="C65" s="267"/>
      <c r="D65" s="267"/>
      <c r="E65" s="267"/>
      <c r="F65" s="272"/>
      <c r="G65" s="272"/>
      <c r="H65" s="272"/>
      <c r="I65" s="267"/>
      <c r="J65" s="285"/>
      <c r="K65" s="285"/>
    </row>
    <row r="66" spans="1:11" ht="13.5" thickBot="1">
      <c r="A66" s="288" t="s">
        <v>285</v>
      </c>
      <c r="B66" s="277">
        <f>SUM(B9,B12,B14:B16,B21,B26,B35,B37,B44,B48,B50,B54,B64)</f>
        <v>2549</v>
      </c>
      <c r="C66" s="277">
        <v>11066</v>
      </c>
      <c r="D66" s="277">
        <v>1316</v>
      </c>
      <c r="E66" s="277">
        <f>SUM(E9,E12,E14:E16,E21,E26,E35,E37,E44,E48,E50,E54,E64)</f>
        <v>14931</v>
      </c>
      <c r="F66" s="277">
        <f>((F9*B9)+(F14*B14)+(F16*B16)+(F26*B26)+(F35*B35)+(F44*B44)+(F48*B48)+(F64*B64))/B66</f>
        <v>2469.4417418595526</v>
      </c>
      <c r="G66" s="306">
        <v>4673</v>
      </c>
      <c r="H66" s="306">
        <v>5307</v>
      </c>
      <c r="I66" s="277">
        <f>SUM(I9,I12,I14:I16,I21,I26,I35,I37,I44,I48,I50,I54,I64)</f>
        <v>64989</v>
      </c>
      <c r="J66" s="285"/>
      <c r="K66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H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28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234">
        <v>24.4</v>
      </c>
      <c r="C9" s="148">
        <v>244</v>
      </c>
      <c r="D9" s="234">
        <v>595</v>
      </c>
      <c r="E9" s="235">
        <v>13.035952544084239</v>
      </c>
      <c r="F9" s="146">
        <v>85680.285600952</v>
      </c>
      <c r="G9" s="148" t="s">
        <v>20</v>
      </c>
      <c r="H9" s="148">
        <v>37523</v>
      </c>
    </row>
    <row r="10" spans="1:8" ht="12.75">
      <c r="A10" s="65">
        <v>1986</v>
      </c>
      <c r="B10" s="236">
        <v>24.9</v>
      </c>
      <c r="C10" s="151">
        <v>237</v>
      </c>
      <c r="D10" s="236">
        <v>589.4</v>
      </c>
      <c r="E10" s="237">
        <v>13.180195449136347</v>
      </c>
      <c r="F10" s="149">
        <v>81082.54300241606</v>
      </c>
      <c r="G10" s="151">
        <v>17</v>
      </c>
      <c r="H10" s="151">
        <v>55082</v>
      </c>
    </row>
    <row r="11" spans="1:8" ht="12.75">
      <c r="A11" s="65">
        <v>1987</v>
      </c>
      <c r="B11" s="236">
        <v>26.1</v>
      </c>
      <c r="C11" s="151">
        <v>239</v>
      </c>
      <c r="D11" s="236">
        <v>624.4</v>
      </c>
      <c r="E11" s="237">
        <v>16.305458391932014</v>
      </c>
      <c r="F11" s="149">
        <v>104942.72354645222</v>
      </c>
      <c r="G11" s="151">
        <v>184</v>
      </c>
      <c r="H11" s="151">
        <v>79568</v>
      </c>
    </row>
    <row r="12" spans="1:8" ht="12.75">
      <c r="A12" s="65">
        <v>1988</v>
      </c>
      <c r="B12" s="236">
        <v>33.3</v>
      </c>
      <c r="C12" s="151">
        <v>272</v>
      </c>
      <c r="D12" s="236">
        <v>905.9</v>
      </c>
      <c r="E12" s="237">
        <v>17.627685021576333</v>
      </c>
      <c r="F12" s="149">
        <v>159688.91613477096</v>
      </c>
      <c r="G12" s="151">
        <v>735</v>
      </c>
      <c r="H12" s="151">
        <v>106327</v>
      </c>
    </row>
    <row r="13" spans="1:8" ht="12.75">
      <c r="A13" s="65">
        <v>1989</v>
      </c>
      <c r="B13" s="236">
        <v>35.4</v>
      </c>
      <c r="C13" s="151">
        <v>270</v>
      </c>
      <c r="D13" s="236">
        <v>955.3</v>
      </c>
      <c r="E13" s="237">
        <v>19.514863029341413</v>
      </c>
      <c r="F13" s="149">
        <v>186425.48651929846</v>
      </c>
      <c r="G13" s="151">
        <v>3029</v>
      </c>
      <c r="H13" s="151">
        <v>111524</v>
      </c>
    </row>
    <row r="14" spans="1:8" ht="12.75">
      <c r="A14" s="65">
        <v>1990</v>
      </c>
      <c r="B14" s="236">
        <v>35</v>
      </c>
      <c r="C14" s="151">
        <v>281.42857142857144</v>
      </c>
      <c r="D14" s="236">
        <v>985</v>
      </c>
      <c r="E14" s="237">
        <v>22.652146214224754</v>
      </c>
      <c r="F14" s="149">
        <v>223123.64021011384</v>
      </c>
      <c r="G14" s="151">
        <v>6011</v>
      </c>
      <c r="H14" s="151">
        <v>115718</v>
      </c>
    </row>
    <row r="15" spans="1:8" ht="12.75">
      <c r="A15" s="65">
        <v>1991</v>
      </c>
      <c r="B15" s="236">
        <v>35.4</v>
      </c>
      <c r="C15" s="151">
        <v>284.49152542372883</v>
      </c>
      <c r="D15" s="236">
        <v>1007.1</v>
      </c>
      <c r="E15" s="237">
        <v>20.356279975478706</v>
      </c>
      <c r="F15" s="149">
        <v>205008.09563304603</v>
      </c>
      <c r="G15" s="151">
        <v>10498</v>
      </c>
      <c r="H15" s="151">
        <v>135625</v>
      </c>
    </row>
    <row r="16" spans="1:8" ht="12.75">
      <c r="A16" s="65">
        <v>1992</v>
      </c>
      <c r="B16" s="236">
        <v>32.5</v>
      </c>
      <c r="C16" s="151">
        <v>296.09502735263385</v>
      </c>
      <c r="D16" s="236">
        <v>963.4</v>
      </c>
      <c r="E16" s="237">
        <v>18.402990636231415</v>
      </c>
      <c r="F16" s="149">
        <v>177294.41178945344</v>
      </c>
      <c r="G16" s="151">
        <v>6386</v>
      </c>
      <c r="H16" s="151">
        <v>170080</v>
      </c>
    </row>
    <row r="17" spans="1:8" ht="12.75">
      <c r="A17" s="65">
        <v>1993</v>
      </c>
      <c r="B17" s="236">
        <v>33.8</v>
      </c>
      <c r="C17" s="151">
        <v>282.10059171597635</v>
      </c>
      <c r="D17" s="236">
        <v>953.5</v>
      </c>
      <c r="E17" s="237">
        <v>18.829709230343898</v>
      </c>
      <c r="F17" s="149">
        <v>179541.27751132907</v>
      </c>
      <c r="G17" s="151">
        <v>6807</v>
      </c>
      <c r="H17" s="151">
        <v>191869</v>
      </c>
    </row>
    <row r="18" spans="1:8" ht="12.75">
      <c r="A18" s="65">
        <v>1994</v>
      </c>
      <c r="B18" s="236">
        <v>34.518</v>
      </c>
      <c r="C18" s="151">
        <v>267.76290630975143</v>
      </c>
      <c r="D18" s="236">
        <v>924.264</v>
      </c>
      <c r="E18" s="237">
        <v>22.69421706153162</v>
      </c>
      <c r="F18" s="149">
        <v>209754.47838159458</v>
      </c>
      <c r="G18" s="151">
        <v>6675</v>
      </c>
      <c r="H18" s="151">
        <v>264447</v>
      </c>
    </row>
    <row r="19" spans="1:8" ht="12.75">
      <c r="A19" s="91">
        <v>1995</v>
      </c>
      <c r="B19" s="96">
        <v>32.633</v>
      </c>
      <c r="C19" s="158">
        <v>275.34612202371835</v>
      </c>
      <c r="D19" s="96">
        <v>898.537</v>
      </c>
      <c r="E19" s="153">
        <v>25.549024557354585</v>
      </c>
      <c r="F19" s="152">
        <v>229567.43878691713</v>
      </c>
      <c r="G19" s="158">
        <v>6414</v>
      </c>
      <c r="H19" s="151">
        <v>295545</v>
      </c>
    </row>
    <row r="20" spans="1:8" ht="12.75">
      <c r="A20" s="91">
        <v>1996</v>
      </c>
      <c r="B20" s="96">
        <v>33.523</v>
      </c>
      <c r="C20" s="158">
        <v>275.5138263281925</v>
      </c>
      <c r="D20" s="96">
        <v>923.605</v>
      </c>
      <c r="E20" s="153">
        <v>34.76855023860181</v>
      </c>
      <c r="F20" s="152">
        <v>321124.06843123824</v>
      </c>
      <c r="G20" s="152">
        <v>5087</v>
      </c>
      <c r="H20" s="149">
        <v>314832</v>
      </c>
    </row>
    <row r="21" spans="1:8" ht="12.75">
      <c r="A21" s="91">
        <v>1997</v>
      </c>
      <c r="B21" s="96">
        <v>37.4</v>
      </c>
      <c r="C21" s="152">
        <v>277</v>
      </c>
      <c r="D21" s="96">
        <v>1034.3</v>
      </c>
      <c r="E21" s="153">
        <v>28.698327984325605</v>
      </c>
      <c r="F21" s="152">
        <v>296826.8063418797</v>
      </c>
      <c r="G21" s="152">
        <v>6013</v>
      </c>
      <c r="H21" s="149">
        <v>376837</v>
      </c>
    </row>
    <row r="22" spans="1:8" ht="12.75">
      <c r="A22" s="91">
        <v>1998</v>
      </c>
      <c r="B22" s="96">
        <v>36.5</v>
      </c>
      <c r="C22" s="152">
        <v>279</v>
      </c>
      <c r="D22" s="96">
        <v>1018.5</v>
      </c>
      <c r="E22" s="153">
        <v>26.853220823867396</v>
      </c>
      <c r="F22" s="152">
        <v>273500.0540910894</v>
      </c>
      <c r="G22" s="152">
        <v>5362</v>
      </c>
      <c r="H22" s="149">
        <v>390876</v>
      </c>
    </row>
    <row r="23" spans="1:8" ht="12.75">
      <c r="A23" s="91">
        <v>1999</v>
      </c>
      <c r="B23" s="96">
        <v>37.8</v>
      </c>
      <c r="C23" s="152">
        <v>276.50793650793656</v>
      </c>
      <c r="D23" s="96">
        <v>1045.2</v>
      </c>
      <c r="E23" s="153">
        <v>28.722368468500957</v>
      </c>
      <c r="F23" s="152">
        <v>300206.19523277204</v>
      </c>
      <c r="G23" s="152">
        <v>7439</v>
      </c>
      <c r="H23" s="149">
        <v>420855</v>
      </c>
    </row>
    <row r="24" spans="1:8" ht="12.75">
      <c r="A24" s="91">
        <v>2000</v>
      </c>
      <c r="B24" s="96">
        <v>36.7</v>
      </c>
      <c r="C24" s="152">
        <v>276.45558583106265</v>
      </c>
      <c r="D24" s="96">
        <v>1014.592</v>
      </c>
      <c r="E24" s="153">
        <v>27.7126681331362</v>
      </c>
      <c r="F24" s="152">
        <v>281170.51386534923</v>
      </c>
      <c r="G24" s="152">
        <v>6270.023</v>
      </c>
      <c r="H24" s="149">
        <v>469268.042</v>
      </c>
    </row>
    <row r="25" spans="1:8" ht="12.75">
      <c r="A25" s="91">
        <v>2001</v>
      </c>
      <c r="B25" s="96">
        <v>36.694</v>
      </c>
      <c r="C25" s="152">
        <v>270.93693791900586</v>
      </c>
      <c r="D25" s="96">
        <v>994.176</v>
      </c>
      <c r="E25" s="153">
        <v>30.12</v>
      </c>
      <c r="F25" s="152">
        <v>299445.8112</v>
      </c>
      <c r="G25" s="152">
        <v>8760.577</v>
      </c>
      <c r="H25" s="149">
        <v>495555.079</v>
      </c>
    </row>
    <row r="26" spans="1:8" ht="12.75">
      <c r="A26" s="91">
        <v>2002</v>
      </c>
      <c r="B26" s="96">
        <v>37.1</v>
      </c>
      <c r="C26" s="268">
        <v>279</v>
      </c>
      <c r="D26" s="96">
        <v>1037.062</v>
      </c>
      <c r="E26" s="153">
        <v>38.15</v>
      </c>
      <c r="F26" s="152">
        <v>395639.15299999993</v>
      </c>
      <c r="G26" s="152">
        <v>10220.148</v>
      </c>
      <c r="H26" s="149">
        <v>505231.032</v>
      </c>
    </row>
    <row r="27" spans="1:8" ht="13.5" thickBot="1">
      <c r="A27" s="67" t="s">
        <v>326</v>
      </c>
      <c r="B27" s="98">
        <v>35.2</v>
      </c>
      <c r="C27" s="154">
        <v>271.8181818181818</v>
      </c>
      <c r="D27" s="98">
        <v>956.8</v>
      </c>
      <c r="E27" s="155">
        <v>47.66</v>
      </c>
      <c r="F27" s="154">
        <v>456010.88</v>
      </c>
      <c r="G27" s="154"/>
      <c r="H27" s="156"/>
    </row>
    <row r="28" ht="12.75">
      <c r="A28" s="58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H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36" t="s">
        <v>0</v>
      </c>
      <c r="B1" s="336"/>
      <c r="C1" s="336"/>
      <c r="D1" s="336"/>
      <c r="E1" s="336"/>
      <c r="F1" s="336"/>
      <c r="G1" s="70"/>
      <c r="H1" s="70"/>
    </row>
    <row r="2" s="72" customFormat="1" ht="14.25"/>
    <row r="3" spans="1:6" ht="15">
      <c r="A3" s="328" t="s">
        <v>311</v>
      </c>
      <c r="B3" s="328"/>
      <c r="C3" s="328"/>
      <c r="D3" s="328"/>
      <c r="E3" s="328"/>
      <c r="F3" s="328"/>
    </row>
    <row r="4" spans="1:5" ht="12.75">
      <c r="A4" s="130"/>
      <c r="B4" s="74"/>
      <c r="C4" s="74"/>
      <c r="D4" s="165"/>
      <c r="E4" s="165"/>
    </row>
    <row r="5" spans="3:6" ht="12.75">
      <c r="C5" s="73" t="s">
        <v>29</v>
      </c>
      <c r="D5" s="232"/>
      <c r="E5" s="233" t="s">
        <v>30</v>
      </c>
      <c r="F5" s="232"/>
    </row>
    <row r="6" spans="1:6" ht="12.75">
      <c r="A6" s="82" t="s">
        <v>5</v>
      </c>
      <c r="C6" s="76" t="s">
        <v>2</v>
      </c>
      <c r="D6" s="76" t="s">
        <v>3</v>
      </c>
      <c r="E6" s="76" t="s">
        <v>2</v>
      </c>
      <c r="F6" s="76" t="s">
        <v>3</v>
      </c>
    </row>
    <row r="7" spans="1:6" ht="13.5" thickBot="1">
      <c r="A7" s="77"/>
      <c r="C7" s="76" t="s">
        <v>6</v>
      </c>
      <c r="D7" s="76" t="s">
        <v>7</v>
      </c>
      <c r="E7" s="76" t="s">
        <v>6</v>
      </c>
      <c r="F7" s="76" t="s">
        <v>7</v>
      </c>
    </row>
    <row r="8" spans="1:6" ht="12.75">
      <c r="A8" s="337">
        <v>1985</v>
      </c>
      <c r="B8" s="338"/>
      <c r="C8" s="110">
        <v>10.6</v>
      </c>
      <c r="D8" s="110">
        <v>247.8</v>
      </c>
      <c r="E8" s="110">
        <v>13.8</v>
      </c>
      <c r="F8" s="110">
        <v>347.2</v>
      </c>
    </row>
    <row r="9" spans="1:6" ht="12.75">
      <c r="A9" s="334">
        <v>1986</v>
      </c>
      <c r="B9" s="335"/>
      <c r="C9" s="112">
        <v>10.8</v>
      </c>
      <c r="D9" s="112">
        <v>260.9</v>
      </c>
      <c r="E9" s="112">
        <v>14.2</v>
      </c>
      <c r="F9" s="112">
        <v>328.5</v>
      </c>
    </row>
    <row r="10" spans="1:6" ht="12.75">
      <c r="A10" s="334">
        <v>1987</v>
      </c>
      <c r="B10" s="335"/>
      <c r="C10" s="112">
        <v>10.1</v>
      </c>
      <c r="D10" s="112">
        <v>248.6</v>
      </c>
      <c r="E10" s="112">
        <v>15.9</v>
      </c>
      <c r="F10" s="112">
        <v>375.8</v>
      </c>
    </row>
    <row r="11" spans="1:6" ht="12.75">
      <c r="A11" s="334">
        <v>1988</v>
      </c>
      <c r="B11" s="335"/>
      <c r="C11" s="112">
        <v>12.2</v>
      </c>
      <c r="D11" s="112">
        <v>297</v>
      </c>
      <c r="E11" s="112">
        <v>21</v>
      </c>
      <c r="F11" s="112">
        <v>608.9</v>
      </c>
    </row>
    <row r="12" spans="1:6" ht="12.75">
      <c r="A12" s="334">
        <v>1989</v>
      </c>
      <c r="B12" s="335"/>
      <c r="C12" s="112">
        <v>14.1</v>
      </c>
      <c r="D12" s="112">
        <v>371.6</v>
      </c>
      <c r="E12" s="112">
        <v>21.3</v>
      </c>
      <c r="F12" s="112">
        <v>583.6</v>
      </c>
    </row>
    <row r="13" spans="1:6" ht="12.75">
      <c r="A13" s="334">
        <v>1990</v>
      </c>
      <c r="B13" s="335"/>
      <c r="C13" s="112">
        <v>14.1</v>
      </c>
      <c r="D13" s="112">
        <v>368.5</v>
      </c>
      <c r="E13" s="112">
        <v>21</v>
      </c>
      <c r="F13" s="112">
        <v>616.5</v>
      </c>
    </row>
    <row r="14" spans="1:6" ht="12.75">
      <c r="A14" s="334">
        <v>1991</v>
      </c>
      <c r="B14" s="335"/>
      <c r="C14" s="112">
        <v>14.4</v>
      </c>
      <c r="D14" s="112">
        <v>375.2</v>
      </c>
      <c r="E14" s="112">
        <v>21</v>
      </c>
      <c r="F14" s="112">
        <v>631.9</v>
      </c>
    </row>
    <row r="15" spans="1:6" ht="12.75">
      <c r="A15" s="334">
        <v>1992</v>
      </c>
      <c r="B15" s="335"/>
      <c r="C15" s="114">
        <v>13.3</v>
      </c>
      <c r="D15" s="114">
        <v>381.5</v>
      </c>
      <c r="E15" s="114">
        <v>19.3</v>
      </c>
      <c r="F15" s="112">
        <v>581.9</v>
      </c>
    </row>
    <row r="16" spans="1:6" ht="12.75">
      <c r="A16" s="334">
        <v>1993</v>
      </c>
      <c r="B16" s="335"/>
      <c r="C16" s="114">
        <v>11.4</v>
      </c>
      <c r="D16" s="114">
        <v>325.9</v>
      </c>
      <c r="E16" s="114">
        <v>22.4</v>
      </c>
      <c r="F16" s="112">
        <v>627.6</v>
      </c>
    </row>
    <row r="17" spans="1:6" ht="12.75">
      <c r="A17" s="334">
        <v>1994</v>
      </c>
      <c r="B17" s="335"/>
      <c r="C17" s="114">
        <v>12.6</v>
      </c>
      <c r="D17" s="114">
        <v>339.5</v>
      </c>
      <c r="E17" s="114">
        <v>21.9</v>
      </c>
      <c r="F17" s="112">
        <v>584.8</v>
      </c>
    </row>
    <row r="18" spans="1:6" ht="12.75">
      <c r="A18" s="334">
        <v>1995</v>
      </c>
      <c r="B18" s="335"/>
      <c r="C18" s="114">
        <v>11</v>
      </c>
      <c r="D18" s="114">
        <v>309.2</v>
      </c>
      <c r="E18" s="114">
        <v>21.6</v>
      </c>
      <c r="F18" s="112">
        <v>589.3</v>
      </c>
    </row>
    <row r="19" spans="1:6" ht="12.75">
      <c r="A19" s="334">
        <v>1996</v>
      </c>
      <c r="B19" s="335"/>
      <c r="C19" s="114">
        <v>11</v>
      </c>
      <c r="D19" s="114">
        <v>307.7</v>
      </c>
      <c r="E19" s="114">
        <v>22.5</v>
      </c>
      <c r="F19" s="112">
        <v>615.9</v>
      </c>
    </row>
    <row r="20" spans="1:6" ht="12.75">
      <c r="A20" s="334">
        <v>1997</v>
      </c>
      <c r="B20" s="335"/>
      <c r="C20" s="114">
        <v>12.3</v>
      </c>
      <c r="D20" s="114">
        <v>348.2</v>
      </c>
      <c r="E20" s="114">
        <v>25.1</v>
      </c>
      <c r="F20" s="112">
        <v>686.1</v>
      </c>
    </row>
    <row r="21" spans="1:6" ht="12.75">
      <c r="A21" s="334">
        <v>1998</v>
      </c>
      <c r="B21" s="335"/>
      <c r="C21" s="114">
        <v>12.1</v>
      </c>
      <c r="D21" s="114">
        <v>341.7</v>
      </c>
      <c r="E21" s="114">
        <v>24.4</v>
      </c>
      <c r="F21" s="112">
        <v>676.9</v>
      </c>
    </row>
    <row r="22" spans="1:6" ht="12.75">
      <c r="A22" s="334">
        <v>1999</v>
      </c>
      <c r="B22" s="335"/>
      <c r="C22" s="114">
        <v>12.4</v>
      </c>
      <c r="D22" s="114">
        <v>347.7</v>
      </c>
      <c r="E22" s="114">
        <v>25.4</v>
      </c>
      <c r="F22" s="112">
        <v>697.5</v>
      </c>
    </row>
    <row r="23" spans="1:6" ht="12.75">
      <c r="A23" s="65">
        <v>2000</v>
      </c>
      <c r="B23" s="91"/>
      <c r="C23" s="114">
        <v>11.2</v>
      </c>
      <c r="D23" s="114">
        <v>327.3</v>
      </c>
      <c r="E23" s="114">
        <v>25.5</v>
      </c>
      <c r="F23" s="112">
        <v>687.3</v>
      </c>
    </row>
    <row r="24" spans="1:6" ht="12.75">
      <c r="A24" s="65">
        <v>2001</v>
      </c>
      <c r="B24" s="91"/>
      <c r="C24" s="114">
        <v>11.159</v>
      </c>
      <c r="D24" s="114">
        <v>332.034</v>
      </c>
      <c r="E24" s="114">
        <v>25.536</v>
      </c>
      <c r="F24" s="112">
        <v>662.142</v>
      </c>
    </row>
    <row r="25" spans="1:6" ht="13.5" thickBot="1">
      <c r="A25" s="332">
        <v>2002</v>
      </c>
      <c r="B25" s="333"/>
      <c r="C25" s="116">
        <v>10.5</v>
      </c>
      <c r="D25" s="116">
        <v>321.8</v>
      </c>
      <c r="E25" s="116">
        <v>26.6</v>
      </c>
      <c r="F25" s="136">
        <v>715.3</v>
      </c>
    </row>
    <row r="26" ht="12.75">
      <c r="A26" s="61"/>
    </row>
  </sheetData>
  <mergeCells count="18">
    <mergeCell ref="A9:B9"/>
    <mergeCell ref="A1:F1"/>
    <mergeCell ref="A16:B16"/>
    <mergeCell ref="A15:B15"/>
    <mergeCell ref="A14:B14"/>
    <mergeCell ref="A13:B13"/>
    <mergeCell ref="A8:B8"/>
    <mergeCell ref="A3:F3"/>
    <mergeCell ref="A12:B12"/>
    <mergeCell ref="A11:B11"/>
    <mergeCell ref="A25:B25"/>
    <mergeCell ref="A22:B22"/>
    <mergeCell ref="A10:B10"/>
    <mergeCell ref="A21:B21"/>
    <mergeCell ref="A17:B17"/>
    <mergeCell ref="A18:B18"/>
    <mergeCell ref="A19:B19"/>
    <mergeCell ref="A20:B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6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411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330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240</v>
      </c>
      <c r="D8" s="307">
        <v>42</v>
      </c>
      <c r="E8" s="301">
        <v>282</v>
      </c>
      <c r="F8" s="300" t="s">
        <v>20</v>
      </c>
      <c r="G8" s="300">
        <v>17000</v>
      </c>
      <c r="H8" s="307">
        <v>20000</v>
      </c>
      <c r="I8" s="300">
        <v>4920</v>
      </c>
      <c r="J8" s="285"/>
      <c r="K8" s="285"/>
    </row>
    <row r="9" spans="1:11" ht="12.75">
      <c r="A9" s="77" t="s">
        <v>230</v>
      </c>
      <c r="B9" s="272" t="s">
        <v>20</v>
      </c>
      <c r="C9" s="272">
        <v>299</v>
      </c>
      <c r="D9" s="271">
        <v>6</v>
      </c>
      <c r="E9" s="267">
        <v>305</v>
      </c>
      <c r="F9" s="272" t="s">
        <v>20</v>
      </c>
      <c r="G9" s="272">
        <v>18230</v>
      </c>
      <c r="H9" s="271">
        <v>32000</v>
      </c>
      <c r="I9" s="272">
        <v>5643</v>
      </c>
      <c r="J9" s="285"/>
      <c r="K9" s="285"/>
    </row>
    <row r="10" spans="1:11" ht="12.75">
      <c r="A10" s="77" t="s">
        <v>231</v>
      </c>
      <c r="B10" s="267" t="s">
        <v>20</v>
      </c>
      <c r="C10" s="267">
        <v>137</v>
      </c>
      <c r="D10" s="267" t="s">
        <v>20</v>
      </c>
      <c r="E10" s="267">
        <v>137</v>
      </c>
      <c r="F10" s="272" t="s">
        <v>20</v>
      </c>
      <c r="G10" s="272">
        <v>15000</v>
      </c>
      <c r="H10" s="267" t="s">
        <v>20</v>
      </c>
      <c r="I10" s="267">
        <v>2055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25</v>
      </c>
      <c r="D11" s="271">
        <v>177</v>
      </c>
      <c r="E11" s="267">
        <v>202</v>
      </c>
      <c r="F11" s="272" t="s">
        <v>20</v>
      </c>
      <c r="G11" s="272">
        <v>22340</v>
      </c>
      <c r="H11" s="271">
        <v>32000</v>
      </c>
      <c r="I11" s="272">
        <v>6222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701</v>
      </c>
      <c r="D12" s="305">
        <v>225</v>
      </c>
      <c r="E12" s="302">
        <v>926</v>
      </c>
      <c r="F12" s="303" t="s">
        <v>20</v>
      </c>
      <c r="G12" s="303">
        <v>17324</v>
      </c>
      <c r="H12" s="305">
        <v>29760</v>
      </c>
      <c r="I12" s="302">
        <v>18840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110</v>
      </c>
      <c r="C14" s="305">
        <v>70</v>
      </c>
      <c r="D14" s="305">
        <v>30</v>
      </c>
      <c r="E14" s="302">
        <v>210</v>
      </c>
      <c r="F14" s="303">
        <v>18000</v>
      </c>
      <c r="G14" s="305">
        <v>30000</v>
      </c>
      <c r="H14" s="305">
        <v>60000</v>
      </c>
      <c r="I14" s="303">
        <v>5880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>
        <v>27</v>
      </c>
      <c r="C16" s="302" t="s">
        <v>20</v>
      </c>
      <c r="D16" s="305">
        <v>14</v>
      </c>
      <c r="E16" s="302">
        <v>41</v>
      </c>
      <c r="F16" s="303">
        <v>18148</v>
      </c>
      <c r="G16" s="303" t="s">
        <v>20</v>
      </c>
      <c r="H16" s="305">
        <v>66000</v>
      </c>
      <c r="I16" s="302">
        <v>1414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140</v>
      </c>
      <c r="D18" s="271">
        <v>35</v>
      </c>
      <c r="E18" s="267">
        <v>175</v>
      </c>
      <c r="F18" s="272" t="s">
        <v>20</v>
      </c>
      <c r="G18" s="272">
        <v>20500</v>
      </c>
      <c r="H18" s="271">
        <v>38000</v>
      </c>
      <c r="I18" s="272">
        <v>4200</v>
      </c>
      <c r="J18" s="285"/>
      <c r="K18" s="285"/>
    </row>
    <row r="19" spans="1:11" ht="12.75">
      <c r="A19" s="77" t="s">
        <v>237</v>
      </c>
      <c r="B19" s="272">
        <v>55</v>
      </c>
      <c r="C19" s="271">
        <v>30</v>
      </c>
      <c r="D19" s="271">
        <v>40</v>
      </c>
      <c r="E19" s="267">
        <v>125</v>
      </c>
      <c r="F19" s="272">
        <v>18000</v>
      </c>
      <c r="G19" s="271">
        <v>27000</v>
      </c>
      <c r="H19" s="271">
        <v>42000</v>
      </c>
      <c r="I19" s="272">
        <v>3480</v>
      </c>
      <c r="J19" s="285"/>
      <c r="K19" s="285"/>
    </row>
    <row r="20" spans="1:11" ht="12.75">
      <c r="A20" s="77" t="s">
        <v>238</v>
      </c>
      <c r="B20" s="272">
        <v>71</v>
      </c>
      <c r="C20" s="272">
        <v>82</v>
      </c>
      <c r="D20" s="271">
        <v>32</v>
      </c>
      <c r="E20" s="267">
        <v>185</v>
      </c>
      <c r="F20" s="272">
        <v>18000</v>
      </c>
      <c r="G20" s="272">
        <v>27000</v>
      </c>
      <c r="H20" s="271">
        <v>40000</v>
      </c>
      <c r="I20" s="272">
        <v>4772</v>
      </c>
      <c r="J20" s="285"/>
      <c r="K20" s="285"/>
    </row>
    <row r="21" spans="1:11" ht="12.75">
      <c r="A21" s="286" t="s">
        <v>366</v>
      </c>
      <c r="B21" s="302">
        <v>126</v>
      </c>
      <c r="C21" s="302">
        <v>252</v>
      </c>
      <c r="D21" s="305">
        <v>107</v>
      </c>
      <c r="E21" s="302">
        <v>485</v>
      </c>
      <c r="F21" s="303">
        <v>18000</v>
      </c>
      <c r="G21" s="303">
        <v>23389</v>
      </c>
      <c r="H21" s="305">
        <v>40093</v>
      </c>
      <c r="I21" s="302">
        <v>12452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182</v>
      </c>
      <c r="D23" s="305">
        <v>200</v>
      </c>
      <c r="E23" s="302">
        <v>382</v>
      </c>
      <c r="F23" s="302" t="s">
        <v>20</v>
      </c>
      <c r="G23" s="303">
        <v>21495</v>
      </c>
      <c r="H23" s="305">
        <v>31900</v>
      </c>
      <c r="I23" s="303">
        <v>10292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284</v>
      </c>
      <c r="D25" s="305">
        <v>30</v>
      </c>
      <c r="E25" s="302">
        <v>314</v>
      </c>
      <c r="F25" s="302" t="s">
        <v>20</v>
      </c>
      <c r="G25" s="303">
        <v>29000</v>
      </c>
      <c r="H25" s="305">
        <v>46000</v>
      </c>
      <c r="I25" s="303">
        <v>9616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>
        <v>12</v>
      </c>
      <c r="D27" s="267" t="s">
        <v>20</v>
      </c>
      <c r="E27" s="267">
        <v>12</v>
      </c>
      <c r="F27" s="267" t="s">
        <v>20</v>
      </c>
      <c r="G27" s="272">
        <v>55000</v>
      </c>
      <c r="H27" s="267" t="s">
        <v>20</v>
      </c>
      <c r="I27" s="267">
        <v>660</v>
      </c>
      <c r="J27" s="285"/>
      <c r="K27" s="285"/>
    </row>
    <row r="28" spans="1:11" ht="12.75">
      <c r="A28" s="77" t="s">
        <v>242</v>
      </c>
      <c r="B28" s="267" t="s">
        <v>20</v>
      </c>
      <c r="C28" s="267">
        <v>10</v>
      </c>
      <c r="D28" s="267" t="s">
        <v>20</v>
      </c>
      <c r="E28" s="267">
        <v>10</v>
      </c>
      <c r="F28" s="267" t="s">
        <v>20</v>
      </c>
      <c r="G28" s="272">
        <v>15000</v>
      </c>
      <c r="H28" s="267" t="s">
        <v>20</v>
      </c>
      <c r="I28" s="267">
        <v>150</v>
      </c>
      <c r="J28" s="285"/>
      <c r="K28" s="285"/>
    </row>
    <row r="29" spans="1:11" ht="12.75">
      <c r="A29" s="77" t="s">
        <v>243</v>
      </c>
      <c r="B29" s="267" t="s">
        <v>20</v>
      </c>
      <c r="C29" s="272">
        <v>302</v>
      </c>
      <c r="D29" s="267" t="s">
        <v>20</v>
      </c>
      <c r="E29" s="267">
        <v>302</v>
      </c>
      <c r="F29" s="267" t="s">
        <v>20</v>
      </c>
      <c r="G29" s="272">
        <v>20000</v>
      </c>
      <c r="H29" s="267" t="s">
        <v>20</v>
      </c>
      <c r="I29" s="272">
        <v>6040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324</v>
      </c>
      <c r="D30" s="302" t="s">
        <v>20</v>
      </c>
      <c r="E30" s="302">
        <v>324</v>
      </c>
      <c r="F30" s="302" t="s">
        <v>20</v>
      </c>
      <c r="G30" s="303">
        <v>21142</v>
      </c>
      <c r="H30" s="302" t="s">
        <v>20</v>
      </c>
      <c r="I30" s="302">
        <v>6850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39</v>
      </c>
      <c r="C32" s="304">
        <v>906</v>
      </c>
      <c r="D32" s="271">
        <v>74</v>
      </c>
      <c r="E32" s="267">
        <v>1019</v>
      </c>
      <c r="F32" s="304">
        <v>15766</v>
      </c>
      <c r="G32" s="304">
        <v>26525</v>
      </c>
      <c r="H32" s="271">
        <v>33084</v>
      </c>
      <c r="I32" s="272">
        <v>27095</v>
      </c>
      <c r="J32" s="285"/>
      <c r="K32" s="285"/>
    </row>
    <row r="33" spans="1:11" ht="12.75">
      <c r="A33" s="77" t="s">
        <v>245</v>
      </c>
      <c r="B33" s="304">
        <v>3</v>
      </c>
      <c r="C33" s="304">
        <v>109</v>
      </c>
      <c r="D33" s="267" t="s">
        <v>20</v>
      </c>
      <c r="E33" s="267">
        <v>112</v>
      </c>
      <c r="F33" s="304">
        <v>15000</v>
      </c>
      <c r="G33" s="304">
        <v>34000</v>
      </c>
      <c r="H33" s="267" t="s">
        <v>20</v>
      </c>
      <c r="I33" s="272">
        <v>3751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190</v>
      </c>
      <c r="D34" s="267" t="s">
        <v>20</v>
      </c>
      <c r="E34" s="267">
        <v>190</v>
      </c>
      <c r="F34" s="304" t="s">
        <v>20</v>
      </c>
      <c r="G34" s="304">
        <v>28947</v>
      </c>
      <c r="H34" s="267" t="s">
        <v>20</v>
      </c>
      <c r="I34" s="272">
        <v>5500</v>
      </c>
      <c r="J34" s="285"/>
      <c r="K34" s="285"/>
    </row>
    <row r="35" spans="1:11" ht="12.75">
      <c r="A35" s="77" t="s">
        <v>247</v>
      </c>
      <c r="B35" s="304" t="s">
        <v>20</v>
      </c>
      <c r="C35" s="304">
        <v>887</v>
      </c>
      <c r="D35" s="271">
        <v>4</v>
      </c>
      <c r="E35" s="267">
        <v>891</v>
      </c>
      <c r="F35" s="304" t="s">
        <v>20</v>
      </c>
      <c r="G35" s="304">
        <v>37500</v>
      </c>
      <c r="H35" s="271">
        <v>51880</v>
      </c>
      <c r="I35" s="272">
        <v>33470</v>
      </c>
      <c r="J35" s="285"/>
      <c r="K35" s="285"/>
    </row>
    <row r="36" spans="1:11" ht="12.75">
      <c r="A36" s="286" t="s">
        <v>248</v>
      </c>
      <c r="B36" s="302">
        <v>42</v>
      </c>
      <c r="C36" s="302">
        <v>2092</v>
      </c>
      <c r="D36" s="305">
        <v>78</v>
      </c>
      <c r="E36" s="302">
        <v>2212</v>
      </c>
      <c r="F36" s="303">
        <v>15711</v>
      </c>
      <c r="G36" s="303">
        <v>31788</v>
      </c>
      <c r="H36" s="305">
        <v>34048</v>
      </c>
      <c r="I36" s="302">
        <v>69816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 t="s">
        <v>20</v>
      </c>
      <c r="C38" s="303">
        <v>580</v>
      </c>
      <c r="D38" s="302" t="s">
        <v>20</v>
      </c>
      <c r="E38" s="302">
        <v>580</v>
      </c>
      <c r="F38" s="303">
        <v>3000</v>
      </c>
      <c r="G38" s="303">
        <v>31500</v>
      </c>
      <c r="H38" s="302" t="s">
        <v>20</v>
      </c>
      <c r="I38" s="303">
        <v>18270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48</v>
      </c>
      <c r="D40" s="267" t="s">
        <v>20</v>
      </c>
      <c r="E40" s="267">
        <v>48</v>
      </c>
      <c r="F40" s="267" t="s">
        <v>20</v>
      </c>
      <c r="G40" s="272">
        <v>20000</v>
      </c>
      <c r="H40" s="267" t="s">
        <v>20</v>
      </c>
      <c r="I40" s="272">
        <v>960</v>
      </c>
      <c r="J40" s="285"/>
      <c r="K40" s="285"/>
    </row>
    <row r="41" spans="1:11" ht="12.75">
      <c r="A41" s="77" t="s">
        <v>251</v>
      </c>
      <c r="B41" s="272" t="s">
        <v>20</v>
      </c>
      <c r="C41" s="272">
        <v>425</v>
      </c>
      <c r="D41" s="271">
        <v>20</v>
      </c>
      <c r="E41" s="267">
        <v>445</v>
      </c>
      <c r="F41" s="272" t="s">
        <v>20</v>
      </c>
      <c r="G41" s="272">
        <v>40000</v>
      </c>
      <c r="H41" s="271">
        <v>85000</v>
      </c>
      <c r="I41" s="272">
        <v>18700</v>
      </c>
      <c r="J41" s="285"/>
      <c r="K41" s="285"/>
    </row>
    <row r="42" spans="1:11" ht="12.75">
      <c r="A42" s="77" t="s">
        <v>252</v>
      </c>
      <c r="B42" s="272" t="s">
        <v>20</v>
      </c>
      <c r="C42" s="272">
        <v>93</v>
      </c>
      <c r="D42" s="271">
        <v>5</v>
      </c>
      <c r="E42" s="267">
        <v>98</v>
      </c>
      <c r="F42" s="272" t="s">
        <v>20</v>
      </c>
      <c r="G42" s="272">
        <v>28000</v>
      </c>
      <c r="H42" s="271">
        <v>36000</v>
      </c>
      <c r="I42" s="272">
        <v>2784</v>
      </c>
      <c r="J42" s="285"/>
      <c r="K42" s="285"/>
    </row>
    <row r="43" spans="1:11" ht="12.75">
      <c r="A43" s="77" t="s">
        <v>253</v>
      </c>
      <c r="B43" s="267" t="s">
        <v>20</v>
      </c>
      <c r="C43" s="272">
        <v>8</v>
      </c>
      <c r="D43" s="267" t="s">
        <v>20</v>
      </c>
      <c r="E43" s="267">
        <v>8</v>
      </c>
      <c r="F43" s="267" t="s">
        <v>20</v>
      </c>
      <c r="G43" s="272">
        <v>100000</v>
      </c>
      <c r="H43" s="267" t="s">
        <v>20</v>
      </c>
      <c r="I43" s="272">
        <v>800</v>
      </c>
      <c r="J43" s="285"/>
      <c r="K43" s="285"/>
    </row>
    <row r="44" spans="1:11" ht="12.75">
      <c r="A44" s="77" t="s">
        <v>254</v>
      </c>
      <c r="B44" s="272" t="s">
        <v>20</v>
      </c>
      <c r="C44" s="272">
        <v>49</v>
      </c>
      <c r="D44" s="271">
        <v>5</v>
      </c>
      <c r="E44" s="267">
        <v>54</v>
      </c>
      <c r="F44" s="272" t="s">
        <v>20</v>
      </c>
      <c r="G44" s="272">
        <v>20000</v>
      </c>
      <c r="H44" s="271">
        <v>32000</v>
      </c>
      <c r="I44" s="272">
        <v>1140</v>
      </c>
      <c r="J44" s="285"/>
      <c r="K44" s="285"/>
    </row>
    <row r="45" spans="1:11" ht="12.75">
      <c r="A45" s="77" t="s">
        <v>255</v>
      </c>
      <c r="B45" s="267" t="s">
        <v>20</v>
      </c>
      <c r="C45" s="272">
        <v>124</v>
      </c>
      <c r="D45" s="267" t="s">
        <v>20</v>
      </c>
      <c r="E45" s="267">
        <v>124</v>
      </c>
      <c r="F45" s="267" t="s">
        <v>20</v>
      </c>
      <c r="G45" s="272">
        <v>40000</v>
      </c>
      <c r="H45" s="267" t="s">
        <v>20</v>
      </c>
      <c r="I45" s="272">
        <v>4960</v>
      </c>
      <c r="J45" s="285"/>
      <c r="K45" s="285"/>
    </row>
    <row r="46" spans="1:11" ht="12.75">
      <c r="A46" s="77" t="s">
        <v>256</v>
      </c>
      <c r="B46" s="272">
        <v>1</v>
      </c>
      <c r="C46" s="272">
        <v>6</v>
      </c>
      <c r="D46" s="267" t="s">
        <v>20</v>
      </c>
      <c r="E46" s="267">
        <v>7</v>
      </c>
      <c r="F46" s="272">
        <v>18000</v>
      </c>
      <c r="G46" s="272">
        <v>23000</v>
      </c>
      <c r="H46" s="267" t="s">
        <v>20</v>
      </c>
      <c r="I46" s="272">
        <v>156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48</v>
      </c>
      <c r="D47" s="271">
        <v>3</v>
      </c>
      <c r="E47" s="267">
        <v>51</v>
      </c>
      <c r="F47" s="267" t="s">
        <v>20</v>
      </c>
      <c r="G47" s="272">
        <v>31750</v>
      </c>
      <c r="H47" s="271">
        <v>45333</v>
      </c>
      <c r="I47" s="272">
        <v>1660</v>
      </c>
      <c r="J47" s="285"/>
      <c r="K47" s="285"/>
    </row>
    <row r="48" spans="1:11" ht="12.75">
      <c r="A48" s="77" t="s">
        <v>258</v>
      </c>
      <c r="B48" s="272" t="s">
        <v>20</v>
      </c>
      <c r="C48" s="272">
        <v>59</v>
      </c>
      <c r="D48" s="271">
        <v>6</v>
      </c>
      <c r="E48" s="267">
        <v>65</v>
      </c>
      <c r="F48" s="272" t="s">
        <v>20</v>
      </c>
      <c r="G48" s="272">
        <v>20000</v>
      </c>
      <c r="H48" s="271">
        <v>25000</v>
      </c>
      <c r="I48" s="272">
        <v>1330</v>
      </c>
      <c r="J48" s="285"/>
      <c r="K48" s="285"/>
    </row>
    <row r="49" spans="1:11" ht="12.75">
      <c r="A49" s="286" t="s">
        <v>368</v>
      </c>
      <c r="B49" s="302">
        <v>1</v>
      </c>
      <c r="C49" s="302">
        <f>SUM(C40:C48)</f>
        <v>860</v>
      </c>
      <c r="D49" s="305">
        <v>39</v>
      </c>
      <c r="E49" s="302">
        <f>SUM(E40:E48)</f>
        <v>900</v>
      </c>
      <c r="F49" s="303">
        <v>18000</v>
      </c>
      <c r="G49" s="303">
        <f>((G40*C40)+(G41*C41)+(G42*C42)+(G43*C43)+(G44*C44)+(G45*C45)+(G46*C46)+(G47*C47)+(G48*C48))/C49</f>
        <v>35053.48837209302</v>
      </c>
      <c r="H49" s="305">
        <v>59641</v>
      </c>
      <c r="I49" s="302">
        <f>SUM(I40:I48)</f>
        <v>32490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5">
        <v>1</v>
      </c>
      <c r="C51" s="303">
        <v>1092</v>
      </c>
      <c r="D51" s="302" t="s">
        <v>20</v>
      </c>
      <c r="E51" s="302">
        <v>1093</v>
      </c>
      <c r="F51" s="305">
        <v>7000</v>
      </c>
      <c r="G51" s="303">
        <v>20000</v>
      </c>
      <c r="H51" s="302" t="s">
        <v>20</v>
      </c>
      <c r="I51" s="303">
        <v>21847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67" t="s">
        <v>20</v>
      </c>
      <c r="C53" s="272">
        <v>300</v>
      </c>
      <c r="D53" s="267" t="s">
        <v>20</v>
      </c>
      <c r="E53" s="267">
        <v>300</v>
      </c>
      <c r="F53" s="267" t="s">
        <v>20</v>
      </c>
      <c r="G53" s="272">
        <v>75000</v>
      </c>
      <c r="H53" s="267" t="s">
        <v>20</v>
      </c>
      <c r="I53" s="272">
        <v>22500</v>
      </c>
      <c r="J53" s="285"/>
      <c r="K53" s="285"/>
    </row>
    <row r="54" spans="1:11" ht="12.75">
      <c r="A54" s="77" t="s">
        <v>261</v>
      </c>
      <c r="B54" s="267" t="s">
        <v>20</v>
      </c>
      <c r="C54" s="272">
        <v>90</v>
      </c>
      <c r="D54" s="267" t="s">
        <v>20</v>
      </c>
      <c r="E54" s="267">
        <v>90</v>
      </c>
      <c r="F54" s="267" t="s">
        <v>20</v>
      </c>
      <c r="G54" s="272">
        <v>24225</v>
      </c>
      <c r="H54" s="267" t="s">
        <v>20</v>
      </c>
      <c r="I54" s="272">
        <v>2180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10</v>
      </c>
      <c r="D55" s="267" t="s">
        <v>20</v>
      </c>
      <c r="E55" s="267">
        <v>10</v>
      </c>
      <c r="F55" s="267" t="s">
        <v>20</v>
      </c>
      <c r="G55" s="272">
        <v>23000</v>
      </c>
      <c r="H55" s="267" t="s">
        <v>20</v>
      </c>
      <c r="I55" s="272">
        <v>230</v>
      </c>
      <c r="J55" s="285"/>
      <c r="K55" s="285"/>
    </row>
    <row r="56" spans="1:11" ht="12.75">
      <c r="A56" s="77" t="s">
        <v>263</v>
      </c>
      <c r="B56" s="267" t="s">
        <v>20</v>
      </c>
      <c r="C56" s="272">
        <v>20</v>
      </c>
      <c r="D56" s="267" t="s">
        <v>20</v>
      </c>
      <c r="E56" s="267">
        <v>20</v>
      </c>
      <c r="F56" s="267" t="s">
        <v>20</v>
      </c>
      <c r="G56" s="272">
        <v>26700</v>
      </c>
      <c r="H56" s="267" t="s">
        <v>20</v>
      </c>
      <c r="I56" s="272">
        <v>534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353</v>
      </c>
      <c r="D57" s="267" t="s">
        <v>20</v>
      </c>
      <c r="E57" s="267">
        <v>353</v>
      </c>
      <c r="F57" s="267" t="s">
        <v>20</v>
      </c>
      <c r="G57" s="272">
        <v>29000</v>
      </c>
      <c r="H57" s="267" t="s">
        <v>20</v>
      </c>
      <c r="I57" s="272">
        <v>10237</v>
      </c>
      <c r="J57" s="285"/>
      <c r="K57" s="285"/>
    </row>
    <row r="58" spans="1:11" ht="12.75">
      <c r="A58" s="286" t="s">
        <v>265</v>
      </c>
      <c r="B58" s="302" t="s">
        <v>20</v>
      </c>
      <c r="C58" s="302">
        <v>773</v>
      </c>
      <c r="D58" s="302" t="s">
        <v>20</v>
      </c>
      <c r="E58" s="302">
        <v>773</v>
      </c>
      <c r="F58" s="302" t="s">
        <v>20</v>
      </c>
      <c r="G58" s="303">
        <v>46159</v>
      </c>
      <c r="H58" s="302" t="s">
        <v>20</v>
      </c>
      <c r="I58" s="302">
        <v>35681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717</v>
      </c>
      <c r="D60" s="272" t="s">
        <v>20</v>
      </c>
      <c r="E60" s="267">
        <v>717</v>
      </c>
      <c r="F60" s="267" t="s">
        <v>20</v>
      </c>
      <c r="G60" s="272">
        <v>30000</v>
      </c>
      <c r="H60" s="272" t="s">
        <v>20</v>
      </c>
      <c r="I60" s="272">
        <v>21510</v>
      </c>
      <c r="J60" s="285"/>
      <c r="K60" s="285"/>
    </row>
    <row r="61" spans="1:11" ht="12.75">
      <c r="A61" s="77" t="s">
        <v>267</v>
      </c>
      <c r="B61" s="272">
        <v>1</v>
      </c>
      <c r="C61" s="272">
        <v>561</v>
      </c>
      <c r="D61" s="267" t="s">
        <v>20</v>
      </c>
      <c r="E61" s="267">
        <v>562</v>
      </c>
      <c r="F61" s="272">
        <v>5000</v>
      </c>
      <c r="G61" s="272">
        <v>25103</v>
      </c>
      <c r="H61" s="267" t="s">
        <v>20</v>
      </c>
      <c r="I61" s="272">
        <v>14088</v>
      </c>
      <c r="J61" s="285"/>
      <c r="K61" s="285"/>
    </row>
    <row r="62" spans="1:11" ht="12.75">
      <c r="A62" s="77" t="s">
        <v>268</v>
      </c>
      <c r="B62" s="267" t="s">
        <v>20</v>
      </c>
      <c r="C62" s="272">
        <v>1443</v>
      </c>
      <c r="D62" s="267" t="s">
        <v>20</v>
      </c>
      <c r="E62" s="267">
        <v>1443</v>
      </c>
      <c r="F62" s="267" t="s">
        <v>20</v>
      </c>
      <c r="G62" s="272">
        <v>28000</v>
      </c>
      <c r="H62" s="267" t="s">
        <v>20</v>
      </c>
      <c r="I62" s="272">
        <v>40404</v>
      </c>
      <c r="J62" s="285"/>
      <c r="K62" s="285"/>
    </row>
    <row r="63" spans="1:11" ht="12.75">
      <c r="A63" s="286" t="s">
        <v>269</v>
      </c>
      <c r="B63" s="302">
        <v>1</v>
      </c>
      <c r="C63" s="302">
        <v>2721</v>
      </c>
      <c r="D63" s="302" t="s">
        <v>20</v>
      </c>
      <c r="E63" s="302">
        <v>2722</v>
      </c>
      <c r="F63" s="303">
        <v>5000</v>
      </c>
      <c r="G63" s="303">
        <v>27930</v>
      </c>
      <c r="H63" s="303" t="s">
        <v>20</v>
      </c>
      <c r="I63" s="302">
        <v>76002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13682</v>
      </c>
      <c r="D65" s="302" t="s">
        <v>20</v>
      </c>
      <c r="E65" s="302">
        <v>13682</v>
      </c>
      <c r="F65" s="302" t="s">
        <v>20</v>
      </c>
      <c r="G65" s="303">
        <v>27300</v>
      </c>
      <c r="H65" s="302" t="s">
        <v>20</v>
      </c>
      <c r="I65" s="303">
        <v>373518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 t="s">
        <v>20</v>
      </c>
      <c r="D67" s="271">
        <v>410</v>
      </c>
      <c r="E67" s="267">
        <v>410</v>
      </c>
      <c r="F67" s="267" t="s">
        <v>20</v>
      </c>
      <c r="G67" s="272" t="s">
        <v>20</v>
      </c>
      <c r="H67" s="271">
        <v>20000</v>
      </c>
      <c r="I67" s="272">
        <v>8200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400</v>
      </c>
      <c r="D68" s="267" t="s">
        <v>20</v>
      </c>
      <c r="E68" s="267">
        <v>400</v>
      </c>
      <c r="F68" s="267" t="s">
        <v>20</v>
      </c>
      <c r="G68" s="272">
        <v>20000</v>
      </c>
      <c r="H68" s="267" t="s">
        <v>20</v>
      </c>
      <c r="I68" s="272">
        <v>8000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400</v>
      </c>
      <c r="D69" s="305">
        <v>410</v>
      </c>
      <c r="E69" s="302">
        <v>810</v>
      </c>
      <c r="F69" s="302" t="s">
        <v>20</v>
      </c>
      <c r="G69" s="303">
        <v>20000</v>
      </c>
      <c r="H69" s="305">
        <v>20000</v>
      </c>
      <c r="I69" s="302">
        <v>16200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>
        <v>5454</v>
      </c>
      <c r="D71" s="272" t="s">
        <v>20</v>
      </c>
      <c r="E71" s="267">
        <v>5454</v>
      </c>
      <c r="F71" s="267" t="s">
        <v>20</v>
      </c>
      <c r="G71" s="272">
        <v>23908</v>
      </c>
      <c r="H71" s="272" t="s">
        <v>20</v>
      </c>
      <c r="I71" s="272">
        <v>130393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517</v>
      </c>
      <c r="D72" s="267" t="s">
        <v>20</v>
      </c>
      <c r="E72" s="267">
        <v>517</v>
      </c>
      <c r="F72" s="267" t="s">
        <v>20</v>
      </c>
      <c r="G72" s="272">
        <v>42979</v>
      </c>
      <c r="H72" s="267" t="s">
        <v>20</v>
      </c>
      <c r="I72" s="272">
        <v>22220</v>
      </c>
      <c r="J72" s="285"/>
      <c r="K72" s="285"/>
    </row>
    <row r="73" spans="1:11" ht="12.75">
      <c r="A73" s="77" t="s">
        <v>276</v>
      </c>
      <c r="B73" s="272">
        <v>14</v>
      </c>
      <c r="C73" s="272">
        <v>579</v>
      </c>
      <c r="D73" s="267" t="s">
        <v>20</v>
      </c>
      <c r="E73" s="267">
        <v>593</v>
      </c>
      <c r="F73" s="272">
        <v>9000</v>
      </c>
      <c r="G73" s="272">
        <v>25000</v>
      </c>
      <c r="H73" s="267" t="s">
        <v>20</v>
      </c>
      <c r="I73" s="272">
        <v>14601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3648</v>
      </c>
      <c r="D74" s="267" t="s">
        <v>20</v>
      </c>
      <c r="E74" s="267">
        <v>3648</v>
      </c>
      <c r="F74" s="267" t="s">
        <v>20</v>
      </c>
      <c r="G74" s="272">
        <v>31900</v>
      </c>
      <c r="H74" s="267" t="s">
        <v>20</v>
      </c>
      <c r="I74" s="272">
        <v>116371</v>
      </c>
      <c r="J74" s="285"/>
      <c r="K74" s="285"/>
    </row>
    <row r="75" spans="1:11" ht="12.75">
      <c r="A75" s="77" t="s">
        <v>278</v>
      </c>
      <c r="B75" s="272">
        <v>8</v>
      </c>
      <c r="C75" s="272">
        <v>68</v>
      </c>
      <c r="D75" s="267" t="s">
        <v>20</v>
      </c>
      <c r="E75" s="267">
        <v>76</v>
      </c>
      <c r="F75" s="272">
        <v>8000</v>
      </c>
      <c r="G75" s="272">
        <v>24700</v>
      </c>
      <c r="H75" s="267" t="s">
        <v>20</v>
      </c>
      <c r="I75" s="272">
        <v>1744</v>
      </c>
      <c r="J75" s="285"/>
      <c r="K75" s="285"/>
    </row>
    <row r="76" spans="1:11" ht="12.75">
      <c r="A76" s="77" t="s">
        <v>279</v>
      </c>
      <c r="B76" s="272">
        <v>3</v>
      </c>
      <c r="C76" s="272">
        <v>123</v>
      </c>
      <c r="D76" s="267" t="s">
        <v>20</v>
      </c>
      <c r="E76" s="267">
        <v>126</v>
      </c>
      <c r="F76" s="272">
        <v>6800</v>
      </c>
      <c r="G76" s="272">
        <v>21346</v>
      </c>
      <c r="H76" s="267" t="s">
        <v>20</v>
      </c>
      <c r="I76" s="272">
        <v>2646</v>
      </c>
      <c r="J76" s="285"/>
      <c r="K76" s="285"/>
    </row>
    <row r="77" spans="1:11" ht="12.75">
      <c r="A77" s="77" t="s">
        <v>280</v>
      </c>
      <c r="B77" s="267" t="s">
        <v>20</v>
      </c>
      <c r="C77" s="272">
        <v>735</v>
      </c>
      <c r="D77" s="267" t="s">
        <v>20</v>
      </c>
      <c r="E77" s="267">
        <v>735</v>
      </c>
      <c r="F77" s="267" t="s">
        <v>20</v>
      </c>
      <c r="G77" s="272">
        <v>32000</v>
      </c>
      <c r="H77" s="267" t="s">
        <v>20</v>
      </c>
      <c r="I77" s="272">
        <v>23520</v>
      </c>
      <c r="J77" s="285"/>
      <c r="K77" s="285"/>
    </row>
    <row r="78" spans="1:11" ht="12.75">
      <c r="A78" s="77" t="s">
        <v>281</v>
      </c>
      <c r="B78" s="271">
        <v>12</v>
      </c>
      <c r="C78" s="272">
        <v>208</v>
      </c>
      <c r="D78" s="267" t="s">
        <v>20</v>
      </c>
      <c r="E78" s="267">
        <v>220</v>
      </c>
      <c r="F78" s="271">
        <v>6750</v>
      </c>
      <c r="G78" s="272">
        <v>37587</v>
      </c>
      <c r="H78" s="267" t="s">
        <v>20</v>
      </c>
      <c r="I78" s="272">
        <v>7899</v>
      </c>
      <c r="J78" s="285"/>
      <c r="K78" s="285"/>
    </row>
    <row r="79" spans="1:11" ht="12.75">
      <c r="A79" s="286" t="s">
        <v>369</v>
      </c>
      <c r="B79" s="302">
        <v>37</v>
      </c>
      <c r="C79" s="302">
        <f>SUM(C71:C78)</f>
        <v>11332</v>
      </c>
      <c r="D79" s="302" t="s">
        <v>20</v>
      </c>
      <c r="E79" s="302">
        <f>SUM(E71:E78)</f>
        <v>11369</v>
      </c>
      <c r="F79" s="303">
        <v>7876</v>
      </c>
      <c r="G79" s="303">
        <f>((G71*C71)+(G72*C72)+(G73*C73)+(G74*C74)+(G75*C75)+(G76*C76)+(G77*C77)+(G78*C78))/C79</f>
        <v>28159.533092128484</v>
      </c>
      <c r="H79" s="303" t="s">
        <v>20</v>
      </c>
      <c r="I79" s="302">
        <f>SUM(I71:I78)</f>
        <v>319394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67" t="s">
        <v>20</v>
      </c>
      <c r="C81" s="272">
        <v>123</v>
      </c>
      <c r="D81" s="271">
        <v>35</v>
      </c>
      <c r="E81" s="267">
        <v>158</v>
      </c>
      <c r="F81" s="267" t="s">
        <v>20</v>
      </c>
      <c r="G81" s="272">
        <v>30000</v>
      </c>
      <c r="H81" s="271">
        <v>50000</v>
      </c>
      <c r="I81" s="272">
        <v>5440</v>
      </c>
      <c r="J81" s="285"/>
      <c r="K81" s="285"/>
    </row>
    <row r="82" spans="1:11" ht="12.75">
      <c r="A82" s="77" t="s">
        <v>283</v>
      </c>
      <c r="B82" s="272" t="s">
        <v>20</v>
      </c>
      <c r="C82" s="272">
        <v>150</v>
      </c>
      <c r="D82" s="271">
        <v>2</v>
      </c>
      <c r="E82" s="267">
        <v>152</v>
      </c>
      <c r="F82" s="272" t="s">
        <v>20</v>
      </c>
      <c r="G82" s="272">
        <v>20000</v>
      </c>
      <c r="H82" s="271">
        <v>30000</v>
      </c>
      <c r="I82" s="272">
        <v>3060</v>
      </c>
      <c r="J82" s="285"/>
      <c r="K82" s="285"/>
    </row>
    <row r="83" spans="1:11" ht="12.75">
      <c r="A83" s="286" t="s">
        <v>284</v>
      </c>
      <c r="B83" s="303" t="s">
        <v>20</v>
      </c>
      <c r="C83" s="303">
        <v>273</v>
      </c>
      <c r="D83" s="305">
        <v>37</v>
      </c>
      <c r="E83" s="302">
        <v>310</v>
      </c>
      <c r="F83" s="303" t="s">
        <v>20</v>
      </c>
      <c r="G83" s="303">
        <v>24505</v>
      </c>
      <c r="H83" s="305">
        <v>48919</v>
      </c>
      <c r="I83" s="303">
        <v>8500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f>SUM(B12:B16,B21:B25,B30,B36:B38,B49:B51,B58,B63:B65,B69,B79,B83)</f>
        <v>345</v>
      </c>
      <c r="C85" s="277">
        <f>SUM(C12:C16,C21:C25,C30,C36:C38,C49:C51,C58,C63:C65,C69,C79,C83)</f>
        <v>35618</v>
      </c>
      <c r="D85" s="277">
        <f>SUM(D12:D16,D21:D25,D30,D36:D38,D49:D51,D58,D63:D65,D69,D79,D83)</f>
        <v>1170</v>
      </c>
      <c r="E85" s="277">
        <f>SUM(E12:E16,E21:E25,E30,E36:E38,E49:E51,E58,E63:E65,E69,E79,E83)</f>
        <v>37133</v>
      </c>
      <c r="F85" s="306">
        <v>16578</v>
      </c>
      <c r="G85" s="277">
        <f>((G12*C12)+(G14*C14)+(G21*C21)+(G23*C23)+(G25*C25)+(G30*C30)+(G36*C36)+(G38*C38)+(G49*C49)+(G51*C51)+(G58*C58)+(G63*C63)+(G65*C65)+(G69*C69)+(G79*C79)+(G83*C83))/C85</f>
        <v>27932.04214161379</v>
      </c>
      <c r="H85" s="306">
        <v>31164</v>
      </c>
      <c r="I85" s="277">
        <f>SUM(I12:I16,I21:I25,I30,I36:I38,I49:I51,I58,I63:I65,I69,I79,I83)</f>
        <v>1037062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71">
    <pageSetUpPr fitToPage="1"/>
  </sheetPr>
  <dimension ref="A1:E86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6.7109375" style="58" customWidth="1"/>
    <col min="2" max="5" width="18.7109375" style="58" customWidth="1"/>
    <col min="6" max="16384" width="11.421875" style="58" customWidth="1"/>
  </cols>
  <sheetData>
    <row r="1" spans="1:5" s="71" customFormat="1" ht="18">
      <c r="A1" s="329" t="s">
        <v>0</v>
      </c>
      <c r="B1" s="329"/>
      <c r="C1" s="329"/>
      <c r="D1" s="329"/>
      <c r="E1" s="329"/>
    </row>
    <row r="2" s="72" customFormat="1" ht="15">
      <c r="A2" s="1"/>
    </row>
    <row r="3" spans="1:5" s="72" customFormat="1" ht="15">
      <c r="A3" s="260" t="s">
        <v>331</v>
      </c>
      <c r="B3" s="261"/>
      <c r="C3" s="261"/>
      <c r="D3" s="261"/>
      <c r="E3" s="261"/>
    </row>
    <row r="4" spans="1:5" s="72" customFormat="1" ht="15">
      <c r="A4" s="260"/>
      <c r="B4" s="261"/>
      <c r="C4" s="261"/>
      <c r="D4" s="261"/>
      <c r="E4" s="261"/>
    </row>
    <row r="5" spans="1:5" ht="12.75">
      <c r="A5" s="326" t="s">
        <v>227</v>
      </c>
      <c r="B5" s="355" t="s">
        <v>29</v>
      </c>
      <c r="C5" s="356"/>
      <c r="D5" s="355" t="s">
        <v>30</v>
      </c>
      <c r="E5" s="357"/>
    </row>
    <row r="6" spans="1:5" ht="12.75">
      <c r="A6" s="61" t="s">
        <v>228</v>
      </c>
      <c r="B6" s="60" t="s">
        <v>2</v>
      </c>
      <c r="C6" s="196" t="s">
        <v>3</v>
      </c>
      <c r="D6" s="60" t="s">
        <v>2</v>
      </c>
      <c r="E6" s="196" t="s">
        <v>3</v>
      </c>
    </row>
    <row r="7" spans="1:5" ht="13.5" thickBot="1">
      <c r="A7" s="281"/>
      <c r="B7" s="308" t="s">
        <v>61</v>
      </c>
      <c r="C7" s="282" t="s">
        <v>14</v>
      </c>
      <c r="D7" s="308" t="s">
        <v>61</v>
      </c>
      <c r="E7" s="282" t="s">
        <v>14</v>
      </c>
    </row>
    <row r="8" spans="1:5" ht="12.75">
      <c r="A8" s="284" t="s">
        <v>229</v>
      </c>
      <c r="B8" s="307">
        <v>95</v>
      </c>
      <c r="C8" s="307">
        <v>1400</v>
      </c>
      <c r="D8" s="300">
        <v>187</v>
      </c>
      <c r="E8" s="300">
        <v>3520</v>
      </c>
    </row>
    <row r="9" spans="1:5" ht="12.75">
      <c r="A9" s="77" t="s">
        <v>230</v>
      </c>
      <c r="B9" s="272">
        <v>305</v>
      </c>
      <c r="C9" s="272">
        <v>5643</v>
      </c>
      <c r="D9" s="267" t="s">
        <v>20</v>
      </c>
      <c r="E9" s="267" t="s">
        <v>20</v>
      </c>
    </row>
    <row r="10" spans="1:5" ht="12.75">
      <c r="A10" s="77" t="s">
        <v>231</v>
      </c>
      <c r="B10" s="267" t="s">
        <v>20</v>
      </c>
      <c r="C10" s="267" t="s">
        <v>20</v>
      </c>
      <c r="D10" s="267">
        <v>137</v>
      </c>
      <c r="E10" s="267">
        <v>2055</v>
      </c>
    </row>
    <row r="11" spans="1:5" ht="12.75">
      <c r="A11" s="77" t="s">
        <v>232</v>
      </c>
      <c r="B11" s="271">
        <v>100</v>
      </c>
      <c r="C11" s="271">
        <v>3111</v>
      </c>
      <c r="D11" s="272">
        <v>102</v>
      </c>
      <c r="E11" s="272">
        <v>3111</v>
      </c>
    </row>
    <row r="12" spans="1:5" ht="12.75">
      <c r="A12" s="286" t="s">
        <v>233</v>
      </c>
      <c r="B12" s="302">
        <v>500</v>
      </c>
      <c r="C12" s="302">
        <v>10154</v>
      </c>
      <c r="D12" s="302">
        <v>426</v>
      </c>
      <c r="E12" s="302">
        <v>8686</v>
      </c>
    </row>
    <row r="13" spans="1:5" ht="12.75">
      <c r="A13" s="77"/>
      <c r="B13" s="267"/>
      <c r="C13" s="267"/>
      <c r="D13" s="267"/>
      <c r="E13" s="267"/>
    </row>
    <row r="14" spans="1:5" ht="12.75">
      <c r="A14" s="286" t="s">
        <v>234</v>
      </c>
      <c r="B14" s="303" t="s">
        <v>20</v>
      </c>
      <c r="C14" s="303" t="s">
        <v>20</v>
      </c>
      <c r="D14" s="303">
        <v>210</v>
      </c>
      <c r="E14" s="303">
        <v>5880</v>
      </c>
    </row>
    <row r="15" spans="1:5" ht="12.75">
      <c r="A15" s="77"/>
      <c r="B15" s="267"/>
      <c r="C15" s="267"/>
      <c r="D15" s="267"/>
      <c r="E15" s="267"/>
    </row>
    <row r="16" spans="1:5" ht="12.75">
      <c r="A16" s="286" t="s">
        <v>235</v>
      </c>
      <c r="B16" s="302">
        <v>2</v>
      </c>
      <c r="C16" s="302">
        <v>40</v>
      </c>
      <c r="D16" s="302">
        <v>39</v>
      </c>
      <c r="E16" s="302">
        <v>1374</v>
      </c>
    </row>
    <row r="17" spans="1:5" ht="12.75">
      <c r="A17" s="77"/>
      <c r="B17" s="267"/>
      <c r="C17" s="267"/>
      <c r="D17" s="267"/>
      <c r="E17" s="267"/>
    </row>
    <row r="18" spans="1:5" ht="12.75">
      <c r="A18" s="77" t="s">
        <v>236</v>
      </c>
      <c r="B18" s="272" t="s">
        <v>20</v>
      </c>
      <c r="C18" s="272" t="s">
        <v>20</v>
      </c>
      <c r="D18" s="272">
        <v>175</v>
      </c>
      <c r="E18" s="272">
        <v>4200</v>
      </c>
    </row>
    <row r="19" spans="1:5" ht="12.75">
      <c r="A19" s="77" t="s">
        <v>237</v>
      </c>
      <c r="B19" s="271">
        <v>125</v>
      </c>
      <c r="C19" s="271">
        <v>3480</v>
      </c>
      <c r="D19" s="272" t="s">
        <v>20</v>
      </c>
      <c r="E19" s="272" t="s">
        <v>20</v>
      </c>
    </row>
    <row r="20" spans="1:5" ht="12.75">
      <c r="A20" s="77" t="s">
        <v>238</v>
      </c>
      <c r="B20" s="271">
        <v>185</v>
      </c>
      <c r="C20" s="271">
        <v>4772</v>
      </c>
      <c r="D20" s="272" t="s">
        <v>20</v>
      </c>
      <c r="E20" s="272" t="s">
        <v>20</v>
      </c>
    </row>
    <row r="21" spans="1:5" ht="12.75">
      <c r="A21" s="286" t="s">
        <v>366</v>
      </c>
      <c r="B21" s="302">
        <v>310</v>
      </c>
      <c r="C21" s="302">
        <v>8252</v>
      </c>
      <c r="D21" s="302">
        <v>175</v>
      </c>
      <c r="E21" s="302">
        <v>4200</v>
      </c>
    </row>
    <row r="22" spans="1:5" ht="12.75">
      <c r="A22" s="77"/>
      <c r="B22" s="267"/>
      <c r="C22" s="267"/>
      <c r="D22" s="267"/>
      <c r="E22" s="267"/>
    </row>
    <row r="23" spans="1:5" ht="12.75">
      <c r="A23" s="286" t="s">
        <v>239</v>
      </c>
      <c r="B23" s="303">
        <v>52</v>
      </c>
      <c r="C23" s="303">
        <v>1125</v>
      </c>
      <c r="D23" s="303">
        <v>330</v>
      </c>
      <c r="E23" s="303">
        <v>9167</v>
      </c>
    </row>
    <row r="24" spans="1:5" ht="12.75">
      <c r="A24" s="77"/>
      <c r="B24" s="267"/>
      <c r="C24" s="267"/>
      <c r="D24" s="267"/>
      <c r="E24" s="267"/>
    </row>
    <row r="25" spans="1:5" ht="12.75">
      <c r="A25" s="286" t="s">
        <v>240</v>
      </c>
      <c r="B25" s="303">
        <v>111</v>
      </c>
      <c r="C25" s="303">
        <v>3774</v>
      </c>
      <c r="D25" s="303">
        <v>203</v>
      </c>
      <c r="E25" s="303">
        <v>5842</v>
      </c>
    </row>
    <row r="26" spans="1:5" ht="12.75">
      <c r="A26" s="77"/>
      <c r="B26" s="267"/>
      <c r="C26" s="267"/>
      <c r="D26" s="267"/>
      <c r="E26" s="267"/>
    </row>
    <row r="27" spans="1:5" ht="12.75">
      <c r="A27" s="77" t="s">
        <v>241</v>
      </c>
      <c r="B27" s="267">
        <v>12</v>
      </c>
      <c r="C27" s="267">
        <v>660</v>
      </c>
      <c r="D27" s="267" t="s">
        <v>20</v>
      </c>
      <c r="E27" s="267" t="s">
        <v>20</v>
      </c>
    </row>
    <row r="28" spans="1:5" ht="12.75">
      <c r="A28" s="77" t="s">
        <v>242</v>
      </c>
      <c r="B28" s="267">
        <v>10</v>
      </c>
      <c r="C28" s="267">
        <v>150</v>
      </c>
      <c r="D28" s="267" t="s">
        <v>20</v>
      </c>
      <c r="E28" s="267" t="s">
        <v>20</v>
      </c>
    </row>
    <row r="29" spans="1:5" ht="12.75">
      <c r="A29" s="77" t="s">
        <v>243</v>
      </c>
      <c r="B29" s="272">
        <v>195</v>
      </c>
      <c r="C29" s="272">
        <v>3900</v>
      </c>
      <c r="D29" s="272">
        <v>107</v>
      </c>
      <c r="E29" s="272">
        <v>2140</v>
      </c>
    </row>
    <row r="30" spans="1:5" ht="12.75">
      <c r="A30" s="286" t="s">
        <v>367</v>
      </c>
      <c r="B30" s="302">
        <v>217</v>
      </c>
      <c r="C30" s="302">
        <v>4710</v>
      </c>
      <c r="D30" s="302">
        <v>107</v>
      </c>
      <c r="E30" s="302">
        <v>2140</v>
      </c>
    </row>
    <row r="31" spans="1:5" ht="12.75">
      <c r="A31" s="77"/>
      <c r="B31" s="267"/>
      <c r="C31" s="267"/>
      <c r="D31" s="267"/>
      <c r="E31" s="267"/>
    </row>
    <row r="32" spans="1:5" ht="12.75">
      <c r="A32" s="77" t="s">
        <v>244</v>
      </c>
      <c r="B32" s="304">
        <v>571</v>
      </c>
      <c r="C32" s="304">
        <v>17039</v>
      </c>
      <c r="D32" s="304">
        <v>448</v>
      </c>
      <c r="E32" s="304">
        <v>10056</v>
      </c>
    </row>
    <row r="33" spans="1:5" ht="12.75">
      <c r="A33" s="77" t="s">
        <v>245</v>
      </c>
      <c r="B33" s="304">
        <v>50</v>
      </c>
      <c r="C33" s="304">
        <v>1675</v>
      </c>
      <c r="D33" s="304">
        <v>62</v>
      </c>
      <c r="E33" s="304">
        <v>2076</v>
      </c>
    </row>
    <row r="34" spans="1:5" ht="12.75">
      <c r="A34" s="77" t="s">
        <v>246</v>
      </c>
      <c r="B34" s="304">
        <v>110</v>
      </c>
      <c r="C34" s="304">
        <v>3190</v>
      </c>
      <c r="D34" s="304">
        <v>80</v>
      </c>
      <c r="E34" s="304">
        <v>2310</v>
      </c>
    </row>
    <row r="35" spans="1:5" ht="12.75">
      <c r="A35" s="77" t="s">
        <v>247</v>
      </c>
      <c r="B35" s="304">
        <v>448</v>
      </c>
      <c r="C35" s="304">
        <v>16800</v>
      </c>
      <c r="D35" s="304">
        <v>443</v>
      </c>
      <c r="E35" s="304">
        <v>16670</v>
      </c>
    </row>
    <row r="36" spans="1:5" ht="12.75">
      <c r="A36" s="286" t="s">
        <v>248</v>
      </c>
      <c r="B36" s="302">
        <v>1179</v>
      </c>
      <c r="C36" s="302">
        <v>38704</v>
      </c>
      <c r="D36" s="302">
        <v>1033</v>
      </c>
      <c r="E36" s="302">
        <v>31112</v>
      </c>
    </row>
    <row r="37" spans="1:5" ht="12.75">
      <c r="A37" s="77"/>
      <c r="B37" s="267"/>
      <c r="C37" s="267"/>
      <c r="D37" s="267"/>
      <c r="E37" s="267"/>
    </row>
    <row r="38" spans="1:5" ht="12.75">
      <c r="A38" s="286" t="s">
        <v>249</v>
      </c>
      <c r="B38" s="303">
        <v>376</v>
      </c>
      <c r="C38" s="303">
        <v>16443</v>
      </c>
      <c r="D38" s="303">
        <v>204</v>
      </c>
      <c r="E38" s="303">
        <v>1827</v>
      </c>
    </row>
    <row r="39" spans="1:5" ht="12.75">
      <c r="A39" s="77"/>
      <c r="B39" s="267"/>
      <c r="C39" s="267"/>
      <c r="D39" s="267"/>
      <c r="E39" s="267"/>
    </row>
    <row r="40" spans="1:5" ht="12.75">
      <c r="A40" s="77" t="s">
        <v>250</v>
      </c>
      <c r="B40" s="272">
        <v>28</v>
      </c>
      <c r="C40" s="272">
        <v>560</v>
      </c>
      <c r="D40" s="272">
        <v>20</v>
      </c>
      <c r="E40" s="272">
        <v>400</v>
      </c>
    </row>
    <row r="41" spans="1:5" ht="12.75">
      <c r="A41" s="77" t="s">
        <v>251</v>
      </c>
      <c r="B41" s="272">
        <v>215</v>
      </c>
      <c r="C41" s="272">
        <v>8600</v>
      </c>
      <c r="D41" s="272">
        <v>230</v>
      </c>
      <c r="E41" s="272">
        <v>10100</v>
      </c>
    </row>
    <row r="42" spans="1:5" ht="12.75">
      <c r="A42" s="77" t="s">
        <v>252</v>
      </c>
      <c r="B42" s="272">
        <v>20</v>
      </c>
      <c r="C42" s="272">
        <v>560</v>
      </c>
      <c r="D42" s="272">
        <v>78</v>
      </c>
      <c r="E42" s="272">
        <v>2224</v>
      </c>
    </row>
    <row r="43" spans="1:5" ht="12.75">
      <c r="A43" s="77" t="s">
        <v>253</v>
      </c>
      <c r="B43" s="272">
        <v>8</v>
      </c>
      <c r="C43" s="272">
        <v>800</v>
      </c>
      <c r="D43" s="267" t="s">
        <v>20</v>
      </c>
      <c r="E43" s="267" t="s">
        <v>20</v>
      </c>
    </row>
    <row r="44" spans="1:5" ht="12.75">
      <c r="A44" s="77" t="s">
        <v>254</v>
      </c>
      <c r="B44" s="272">
        <v>16</v>
      </c>
      <c r="C44" s="272">
        <v>320</v>
      </c>
      <c r="D44" s="272">
        <v>38</v>
      </c>
      <c r="E44" s="272">
        <v>820</v>
      </c>
    </row>
    <row r="45" spans="1:5" ht="12.75">
      <c r="A45" s="77" t="s">
        <v>255</v>
      </c>
      <c r="B45" s="272">
        <v>124</v>
      </c>
      <c r="C45" s="272">
        <v>4960</v>
      </c>
      <c r="D45" s="272" t="s">
        <v>20</v>
      </c>
      <c r="E45" s="272" t="s">
        <v>20</v>
      </c>
    </row>
    <row r="46" spans="1:5" ht="12.75">
      <c r="A46" s="77" t="s">
        <v>256</v>
      </c>
      <c r="B46" s="272">
        <v>4</v>
      </c>
      <c r="C46" s="272">
        <v>92</v>
      </c>
      <c r="D46" s="272">
        <v>3</v>
      </c>
      <c r="E46" s="272">
        <v>64</v>
      </c>
    </row>
    <row r="47" spans="1:5" ht="12.75">
      <c r="A47" s="77" t="s">
        <v>257</v>
      </c>
      <c r="B47" s="272">
        <v>47</v>
      </c>
      <c r="C47" s="272">
        <v>1536</v>
      </c>
      <c r="D47" s="272">
        <v>4</v>
      </c>
      <c r="E47" s="272">
        <v>124</v>
      </c>
    </row>
    <row r="48" spans="1:5" ht="12.75">
      <c r="A48" s="77" t="s">
        <v>258</v>
      </c>
      <c r="B48" s="272">
        <v>43</v>
      </c>
      <c r="C48" s="272">
        <v>889</v>
      </c>
      <c r="D48" s="272">
        <v>22</v>
      </c>
      <c r="E48" s="272">
        <v>441</v>
      </c>
    </row>
    <row r="49" spans="1:5" ht="12.75">
      <c r="A49" s="286" t="s">
        <v>368</v>
      </c>
      <c r="B49" s="302">
        <f>SUM(B40:B48)</f>
        <v>505</v>
      </c>
      <c r="C49" s="302">
        <f>SUM(C40:C48)</f>
        <v>18317</v>
      </c>
      <c r="D49" s="302">
        <f>SUM(D40:D48)</f>
        <v>395</v>
      </c>
      <c r="E49" s="302">
        <f>SUM(E40:E48)</f>
        <v>14173</v>
      </c>
    </row>
    <row r="50" spans="1:5" ht="12.75">
      <c r="A50" s="77"/>
      <c r="B50" s="267"/>
      <c r="C50" s="267"/>
      <c r="D50" s="267"/>
      <c r="E50" s="267"/>
    </row>
    <row r="51" spans="1:5" ht="12.75">
      <c r="A51" s="286" t="s">
        <v>259</v>
      </c>
      <c r="B51" s="302">
        <v>820</v>
      </c>
      <c r="C51" s="302">
        <v>16400</v>
      </c>
      <c r="D51" s="302">
        <v>273</v>
      </c>
      <c r="E51" s="302">
        <v>5447</v>
      </c>
    </row>
    <row r="52" spans="1:5" ht="12.75">
      <c r="A52" s="77"/>
      <c r="B52" s="267"/>
      <c r="C52" s="267"/>
      <c r="D52" s="267"/>
      <c r="E52" s="267"/>
    </row>
    <row r="53" spans="1:5" ht="12.75">
      <c r="A53" s="77" t="s">
        <v>260</v>
      </c>
      <c r="B53" s="271">
        <v>240</v>
      </c>
      <c r="C53" s="271">
        <v>18000</v>
      </c>
      <c r="D53" s="272">
        <v>60</v>
      </c>
      <c r="E53" s="272">
        <v>4500</v>
      </c>
    </row>
    <row r="54" spans="1:5" ht="12.75">
      <c r="A54" s="77" t="s">
        <v>261</v>
      </c>
      <c r="B54" s="272">
        <v>90</v>
      </c>
      <c r="C54" s="272">
        <v>2180</v>
      </c>
      <c r="D54" s="267" t="s">
        <v>20</v>
      </c>
      <c r="E54" s="267" t="s">
        <v>20</v>
      </c>
    </row>
    <row r="55" spans="1:5" ht="12.75">
      <c r="A55" s="77" t="s">
        <v>262</v>
      </c>
      <c r="B55" s="272">
        <v>10</v>
      </c>
      <c r="C55" s="272">
        <v>230</v>
      </c>
      <c r="D55" s="267" t="s">
        <v>20</v>
      </c>
      <c r="E55" s="267" t="s">
        <v>20</v>
      </c>
    </row>
    <row r="56" spans="1:5" ht="12.75">
      <c r="A56" s="77" t="s">
        <v>263</v>
      </c>
      <c r="B56" s="272">
        <v>6</v>
      </c>
      <c r="C56" s="272">
        <v>160</v>
      </c>
      <c r="D56" s="272">
        <v>14</v>
      </c>
      <c r="E56" s="272">
        <v>374</v>
      </c>
    </row>
    <row r="57" spans="1:5" ht="12.75">
      <c r="A57" s="77" t="s">
        <v>264</v>
      </c>
      <c r="B57" s="272">
        <v>338</v>
      </c>
      <c r="C57" s="272">
        <v>9802</v>
      </c>
      <c r="D57" s="272">
        <v>15</v>
      </c>
      <c r="E57" s="272">
        <v>435</v>
      </c>
    </row>
    <row r="58" spans="1:5" ht="12.75">
      <c r="A58" s="286" t="s">
        <v>265</v>
      </c>
      <c r="B58" s="302">
        <v>684</v>
      </c>
      <c r="C58" s="302">
        <v>30372</v>
      </c>
      <c r="D58" s="302">
        <v>89</v>
      </c>
      <c r="E58" s="302">
        <v>5309</v>
      </c>
    </row>
    <row r="59" spans="1:5" ht="12.75">
      <c r="A59" s="77"/>
      <c r="B59" s="267"/>
      <c r="C59" s="267"/>
      <c r="D59" s="267"/>
      <c r="E59" s="267"/>
    </row>
    <row r="60" spans="1:5" ht="12.75">
      <c r="A60" s="77" t="s">
        <v>266</v>
      </c>
      <c r="B60" s="272">
        <v>95</v>
      </c>
      <c r="C60" s="272">
        <v>2850</v>
      </c>
      <c r="D60" s="272">
        <v>622</v>
      </c>
      <c r="E60" s="272">
        <v>18660</v>
      </c>
    </row>
    <row r="61" spans="1:5" ht="12.75">
      <c r="A61" s="77" t="s">
        <v>267</v>
      </c>
      <c r="B61" s="272">
        <v>544</v>
      </c>
      <c r="C61" s="272">
        <v>13714</v>
      </c>
      <c r="D61" s="272">
        <v>18</v>
      </c>
      <c r="E61" s="272">
        <v>374</v>
      </c>
    </row>
    <row r="62" spans="1:5" ht="12.75">
      <c r="A62" s="77" t="s">
        <v>268</v>
      </c>
      <c r="B62" s="272">
        <v>274</v>
      </c>
      <c r="C62" s="272">
        <v>7672</v>
      </c>
      <c r="D62" s="272">
        <v>1169</v>
      </c>
      <c r="E62" s="272">
        <v>32732</v>
      </c>
    </row>
    <row r="63" spans="1:5" ht="12.75">
      <c r="A63" s="286" t="s">
        <v>269</v>
      </c>
      <c r="B63" s="302">
        <v>913</v>
      </c>
      <c r="C63" s="302">
        <v>24236</v>
      </c>
      <c r="D63" s="302">
        <v>1809</v>
      </c>
      <c r="E63" s="302">
        <v>51766</v>
      </c>
    </row>
    <row r="64" spans="1:5" ht="12.75">
      <c r="A64" s="77"/>
      <c r="B64" s="267"/>
      <c r="C64" s="267"/>
      <c r="D64" s="267"/>
      <c r="E64" s="267"/>
    </row>
    <row r="65" spans="1:5" ht="12.75">
      <c r="A65" s="286" t="s">
        <v>270</v>
      </c>
      <c r="B65" s="303">
        <v>2200</v>
      </c>
      <c r="C65" s="303">
        <v>65060</v>
      </c>
      <c r="D65" s="303">
        <v>11482</v>
      </c>
      <c r="E65" s="303">
        <v>308458</v>
      </c>
    </row>
    <row r="66" spans="1:5" ht="12.75">
      <c r="A66" s="77"/>
      <c r="B66" s="267"/>
      <c r="C66" s="267"/>
      <c r="D66" s="267"/>
      <c r="E66" s="267"/>
    </row>
    <row r="67" spans="1:5" ht="12.75">
      <c r="A67" s="77" t="s">
        <v>271</v>
      </c>
      <c r="B67" s="267">
        <v>205</v>
      </c>
      <c r="C67" s="272">
        <v>4100</v>
      </c>
      <c r="D67" s="267">
        <v>205</v>
      </c>
      <c r="E67" s="272">
        <v>4100</v>
      </c>
    </row>
    <row r="68" spans="1:5" ht="12.75">
      <c r="A68" s="77" t="s">
        <v>272</v>
      </c>
      <c r="B68" s="267">
        <v>200</v>
      </c>
      <c r="C68" s="272">
        <v>4000</v>
      </c>
      <c r="D68" s="267">
        <v>200</v>
      </c>
      <c r="E68" s="272">
        <v>4000</v>
      </c>
    </row>
    <row r="69" spans="1:5" ht="12.75">
      <c r="A69" s="286" t="s">
        <v>273</v>
      </c>
      <c r="B69" s="302">
        <v>405</v>
      </c>
      <c r="C69" s="302">
        <v>8100</v>
      </c>
      <c r="D69" s="302">
        <v>405</v>
      </c>
      <c r="E69" s="302">
        <v>8100</v>
      </c>
    </row>
    <row r="70" spans="1:5" ht="12.75">
      <c r="A70" s="77"/>
      <c r="B70" s="267"/>
      <c r="C70" s="267"/>
      <c r="D70" s="267"/>
      <c r="E70" s="267"/>
    </row>
    <row r="71" spans="1:5" ht="12.75">
      <c r="A71" s="77" t="s">
        <v>274</v>
      </c>
      <c r="B71" s="272">
        <v>57</v>
      </c>
      <c r="C71" s="272">
        <v>1590</v>
      </c>
      <c r="D71" s="272">
        <v>5397</v>
      </c>
      <c r="E71" s="272">
        <v>128803</v>
      </c>
    </row>
    <row r="72" spans="1:5" ht="12.75">
      <c r="A72" s="77" t="s">
        <v>275</v>
      </c>
      <c r="B72" s="272">
        <v>358</v>
      </c>
      <c r="C72" s="272">
        <v>19000</v>
      </c>
      <c r="D72" s="272">
        <v>159</v>
      </c>
      <c r="E72" s="272">
        <v>3220</v>
      </c>
    </row>
    <row r="73" spans="1:5" ht="12.75">
      <c r="A73" s="77" t="s">
        <v>276</v>
      </c>
      <c r="B73" s="272">
        <v>296</v>
      </c>
      <c r="C73" s="272">
        <v>7300</v>
      </c>
      <c r="D73" s="272">
        <v>297</v>
      </c>
      <c r="E73" s="272">
        <v>7301</v>
      </c>
    </row>
    <row r="74" spans="1:5" ht="12.75">
      <c r="A74" s="77" t="s">
        <v>277</v>
      </c>
      <c r="B74" s="272">
        <v>526</v>
      </c>
      <c r="C74" s="272">
        <v>16780</v>
      </c>
      <c r="D74" s="272">
        <v>3122</v>
      </c>
      <c r="E74" s="272">
        <v>99591</v>
      </c>
    </row>
    <row r="75" spans="1:5" ht="12.75">
      <c r="A75" s="77" t="s">
        <v>278</v>
      </c>
      <c r="B75" s="272">
        <v>66</v>
      </c>
      <c r="C75" s="272">
        <v>1514</v>
      </c>
      <c r="D75" s="272">
        <v>10</v>
      </c>
      <c r="E75" s="272">
        <v>230</v>
      </c>
    </row>
    <row r="76" spans="1:5" ht="12.75">
      <c r="A76" s="77" t="s">
        <v>279</v>
      </c>
      <c r="B76" s="272">
        <v>126</v>
      </c>
      <c r="C76" s="272">
        <v>2646</v>
      </c>
      <c r="D76" s="267" t="s">
        <v>20</v>
      </c>
      <c r="E76" s="267" t="s">
        <v>20</v>
      </c>
    </row>
    <row r="77" spans="1:5" ht="12.75">
      <c r="A77" s="77" t="s">
        <v>280</v>
      </c>
      <c r="B77" s="272">
        <v>570</v>
      </c>
      <c r="C77" s="272">
        <v>18240</v>
      </c>
      <c r="D77" s="272">
        <v>165</v>
      </c>
      <c r="E77" s="272">
        <v>5280</v>
      </c>
    </row>
    <row r="78" spans="1:5" ht="12.75">
      <c r="A78" s="77" t="s">
        <v>281</v>
      </c>
      <c r="B78" s="272">
        <v>198</v>
      </c>
      <c r="C78" s="272">
        <v>7344</v>
      </c>
      <c r="D78" s="271">
        <v>22</v>
      </c>
      <c r="E78" s="271">
        <v>555</v>
      </c>
    </row>
    <row r="79" spans="1:5" ht="12.75">
      <c r="A79" s="286" t="s">
        <v>369</v>
      </c>
      <c r="B79" s="302">
        <f>SUM(B71:B78)</f>
        <v>2197</v>
      </c>
      <c r="C79" s="302">
        <f>SUM(C71:C78)</f>
        <v>74414</v>
      </c>
      <c r="D79" s="302">
        <f>SUM(D71:D78)</f>
        <v>9172</v>
      </c>
      <c r="E79" s="302">
        <f>SUM(E71:E78)</f>
        <v>244980</v>
      </c>
    </row>
    <row r="80" spans="1:5" ht="12.75">
      <c r="A80" s="77"/>
      <c r="B80" s="267"/>
      <c r="C80" s="267"/>
      <c r="D80" s="267"/>
      <c r="E80" s="267"/>
    </row>
    <row r="81" spans="1:5" ht="12.75">
      <c r="A81" s="77" t="s">
        <v>282</v>
      </c>
      <c r="B81" s="271">
        <v>48</v>
      </c>
      <c r="C81" s="271">
        <v>1653</v>
      </c>
      <c r="D81" s="272">
        <v>110</v>
      </c>
      <c r="E81" s="272">
        <v>3787</v>
      </c>
    </row>
    <row r="82" spans="1:5" ht="12.75">
      <c r="A82" s="77" t="s">
        <v>283</v>
      </c>
      <c r="B82" s="272" t="s">
        <v>20</v>
      </c>
      <c r="C82" s="272" t="s">
        <v>20</v>
      </c>
      <c r="D82" s="272">
        <v>152</v>
      </c>
      <c r="E82" s="272">
        <v>3060</v>
      </c>
    </row>
    <row r="83" spans="1:5" ht="12.75">
      <c r="A83" s="286" t="s">
        <v>284</v>
      </c>
      <c r="B83" s="302">
        <v>48</v>
      </c>
      <c r="C83" s="302">
        <v>1653</v>
      </c>
      <c r="D83" s="302">
        <v>262</v>
      </c>
      <c r="E83" s="302">
        <v>6847</v>
      </c>
    </row>
    <row r="84" spans="1:5" ht="12.75">
      <c r="A84" s="77"/>
      <c r="B84" s="267"/>
      <c r="C84" s="267"/>
      <c r="D84" s="267"/>
      <c r="E84" s="267"/>
    </row>
    <row r="85" spans="1:5" ht="13.5" thickBot="1">
      <c r="A85" s="288" t="s">
        <v>285</v>
      </c>
      <c r="B85" s="277">
        <f>SUM(B12:B16,B21:B25,B30,B36:B38,B49:B51,B58,B63:B65,B69,B79,B83)</f>
        <v>10519</v>
      </c>
      <c r="C85" s="277">
        <f>SUM(C12:C16,C21:C25,C30,C36:C38,C49:C51,C58,C63:C65,C69,C79,C83)</f>
        <v>321754</v>
      </c>
      <c r="D85" s="277">
        <f>SUM(D12:D16,D21:D25,D30,D36:D38,D49:D51,D58,D63:D65,D69,D79,D83)</f>
        <v>26614</v>
      </c>
      <c r="E85" s="277">
        <f>SUM(E12:E16,E21:E25,E30,E36:E38,E49:E51,E58,E63:E65,E69,E79,E83)</f>
        <v>715308</v>
      </c>
    </row>
    <row r="86" spans="2:3" ht="12.75">
      <c r="B86" s="122"/>
      <c r="C86" s="122"/>
    </row>
  </sheetData>
  <mergeCells count="3">
    <mergeCell ref="A1:E1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31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32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132">
        <v>3.4</v>
      </c>
      <c r="C9" s="222">
        <v>209</v>
      </c>
      <c r="D9" s="132">
        <v>71.2</v>
      </c>
      <c r="E9" s="223">
        <v>18.787638383037038</v>
      </c>
      <c r="F9" s="224">
        <v>13378.529443582993</v>
      </c>
      <c r="G9" s="222">
        <v>15</v>
      </c>
      <c r="H9" s="222">
        <v>27346</v>
      </c>
    </row>
    <row r="10" spans="1:8" ht="12.75">
      <c r="A10" s="65">
        <v>1986</v>
      </c>
      <c r="B10" s="133">
        <v>3.6</v>
      </c>
      <c r="C10" s="52">
        <v>217</v>
      </c>
      <c r="D10" s="133">
        <v>78.1</v>
      </c>
      <c r="E10" s="225">
        <v>19.19031649297417</v>
      </c>
      <c r="F10" s="226">
        <v>14989.24188333153</v>
      </c>
      <c r="G10" s="52">
        <v>540</v>
      </c>
      <c r="H10" s="52">
        <v>22165</v>
      </c>
    </row>
    <row r="11" spans="1:8" ht="12.75">
      <c r="A11" s="65">
        <v>1987</v>
      </c>
      <c r="B11" s="133">
        <v>3.3</v>
      </c>
      <c r="C11" s="52">
        <v>219</v>
      </c>
      <c r="D11" s="133">
        <v>72.4</v>
      </c>
      <c r="E11" s="225">
        <v>21.215727284747516</v>
      </c>
      <c r="F11" s="226">
        <v>15361.869388049474</v>
      </c>
      <c r="G11" s="52">
        <v>1296</v>
      </c>
      <c r="H11" s="52">
        <v>19335</v>
      </c>
    </row>
    <row r="12" spans="1:8" ht="12.75">
      <c r="A12" s="65">
        <v>1988</v>
      </c>
      <c r="B12" s="133">
        <v>3.4</v>
      </c>
      <c r="C12" s="52">
        <v>200</v>
      </c>
      <c r="D12" s="133">
        <v>68.4</v>
      </c>
      <c r="E12" s="225">
        <v>23.914271633430698</v>
      </c>
      <c r="F12" s="226">
        <v>16359.549481326554</v>
      </c>
      <c r="G12" s="52">
        <v>3629</v>
      </c>
      <c r="H12" s="52">
        <v>13941</v>
      </c>
    </row>
    <row r="13" spans="1:8" ht="12.75">
      <c r="A13" s="65">
        <v>1989</v>
      </c>
      <c r="B13" s="133">
        <v>3.4</v>
      </c>
      <c r="C13" s="52">
        <v>214</v>
      </c>
      <c r="D13" s="133">
        <v>72.2</v>
      </c>
      <c r="E13" s="225">
        <v>22.021083504621785</v>
      </c>
      <c r="F13" s="226">
        <v>15899.222290336926</v>
      </c>
      <c r="G13" s="52">
        <v>885</v>
      </c>
      <c r="H13" s="52">
        <v>13923</v>
      </c>
    </row>
    <row r="14" spans="1:8" ht="12.75">
      <c r="A14" s="65">
        <v>1990</v>
      </c>
      <c r="B14" s="133">
        <v>3.3</v>
      </c>
      <c r="C14" s="52">
        <v>208.48484848484847</v>
      </c>
      <c r="D14" s="133">
        <v>68.8</v>
      </c>
      <c r="E14" s="225">
        <v>26.94337263952496</v>
      </c>
      <c r="F14" s="226">
        <v>18537.040375993172</v>
      </c>
      <c r="G14" s="52">
        <v>1049</v>
      </c>
      <c r="H14" s="52">
        <v>6168</v>
      </c>
    </row>
    <row r="15" spans="1:8" ht="12.75">
      <c r="A15" s="65">
        <v>1991</v>
      </c>
      <c r="B15" s="133">
        <v>3.5</v>
      </c>
      <c r="C15" s="52">
        <v>219</v>
      </c>
      <c r="D15" s="133">
        <v>76.7</v>
      </c>
      <c r="E15" s="225">
        <v>28.87863161564074</v>
      </c>
      <c r="F15" s="226">
        <v>22147.296046542375</v>
      </c>
      <c r="G15" s="52">
        <v>833</v>
      </c>
      <c r="H15" s="52">
        <v>8903</v>
      </c>
    </row>
    <row r="16" spans="1:8" ht="12.75">
      <c r="A16" s="65">
        <v>1992</v>
      </c>
      <c r="B16" s="133">
        <v>2.7</v>
      </c>
      <c r="C16" s="52">
        <v>203.18031582813074</v>
      </c>
      <c r="D16" s="133">
        <v>55.3</v>
      </c>
      <c r="E16" s="225">
        <v>28.578125563448847</v>
      </c>
      <c r="F16" s="226">
        <v>15803.703436587211</v>
      </c>
      <c r="G16" s="52">
        <v>659</v>
      </c>
      <c r="H16" s="52">
        <v>9332</v>
      </c>
    </row>
    <row r="17" spans="1:8" ht="12.75">
      <c r="A17" s="65">
        <v>1993</v>
      </c>
      <c r="B17" s="133">
        <v>2.5</v>
      </c>
      <c r="C17" s="52">
        <v>214</v>
      </c>
      <c r="D17" s="133">
        <v>53.5</v>
      </c>
      <c r="E17" s="225">
        <v>30.741769139230467</v>
      </c>
      <c r="F17" s="226">
        <v>16446.8464894883</v>
      </c>
      <c r="G17" s="52">
        <v>2766</v>
      </c>
      <c r="H17" s="52">
        <v>7739</v>
      </c>
    </row>
    <row r="18" spans="1:8" ht="12.75">
      <c r="A18" s="91">
        <v>1994</v>
      </c>
      <c r="B18" s="134">
        <v>2.829</v>
      </c>
      <c r="C18" s="51">
        <v>192.85613290915515</v>
      </c>
      <c r="D18" s="134">
        <v>54.559</v>
      </c>
      <c r="E18" s="227">
        <v>30.75979950236198</v>
      </c>
      <c r="F18" s="230">
        <v>16782.23901049367</v>
      </c>
      <c r="G18" s="51">
        <v>3348</v>
      </c>
      <c r="H18" s="52">
        <v>10853</v>
      </c>
    </row>
    <row r="19" spans="1:8" ht="12.75">
      <c r="A19" s="91">
        <v>1995</v>
      </c>
      <c r="B19" s="134">
        <v>2.41</v>
      </c>
      <c r="C19" s="51">
        <v>214.21576763485476</v>
      </c>
      <c r="D19" s="134">
        <v>51.626</v>
      </c>
      <c r="E19" s="227">
        <v>32.033945163655595</v>
      </c>
      <c r="F19" s="230">
        <v>16537.844530188835</v>
      </c>
      <c r="G19" s="51">
        <v>708</v>
      </c>
      <c r="H19" s="52">
        <v>9021</v>
      </c>
    </row>
    <row r="20" spans="1:8" ht="12.75">
      <c r="A20" s="91">
        <v>1996</v>
      </c>
      <c r="B20" s="114">
        <v>2.2</v>
      </c>
      <c r="C20" s="51">
        <v>228.18181818181816</v>
      </c>
      <c r="D20" s="114">
        <v>50.2</v>
      </c>
      <c r="E20" s="228">
        <v>35.14718786436359</v>
      </c>
      <c r="F20" s="51">
        <v>17643.88830791052</v>
      </c>
      <c r="G20" s="51">
        <v>1109</v>
      </c>
      <c r="H20" s="52">
        <v>222</v>
      </c>
    </row>
    <row r="21" spans="1:8" ht="12.75">
      <c r="A21" s="91">
        <v>1997</v>
      </c>
      <c r="B21" s="114">
        <v>2.2</v>
      </c>
      <c r="C21" s="51">
        <v>224.09090909090907</v>
      </c>
      <c r="D21" s="114">
        <v>49.3</v>
      </c>
      <c r="E21" s="228">
        <v>33.42829324582597</v>
      </c>
      <c r="F21" s="51">
        <v>16480.148570192203</v>
      </c>
      <c r="G21" s="51">
        <v>1381</v>
      </c>
      <c r="H21" s="52">
        <v>20615</v>
      </c>
    </row>
    <row r="22" spans="1:8" ht="12.75">
      <c r="A22" s="91">
        <v>1998</v>
      </c>
      <c r="B22" s="114">
        <v>2.2</v>
      </c>
      <c r="C22" s="51">
        <v>230.90909090909088</v>
      </c>
      <c r="D22" s="114">
        <v>50.8</v>
      </c>
      <c r="E22" s="228">
        <v>35.95855420528169</v>
      </c>
      <c r="F22" s="51">
        <f>D22*E22*10</f>
        <v>18266.9455362831</v>
      </c>
      <c r="G22" s="51">
        <v>1173</v>
      </c>
      <c r="H22" s="52">
        <v>23501</v>
      </c>
    </row>
    <row r="23" spans="1:8" ht="12.75">
      <c r="A23" s="91">
        <v>1999</v>
      </c>
      <c r="B23" s="114">
        <v>2.2</v>
      </c>
      <c r="C23" s="51">
        <f>D23/B23*10</f>
        <v>236.8181818181818</v>
      </c>
      <c r="D23" s="114">
        <v>52.1</v>
      </c>
      <c r="E23" s="228">
        <v>41.013066003149305</v>
      </c>
      <c r="F23" s="51">
        <f>D23*E23*10</f>
        <v>21367.807387640787</v>
      </c>
      <c r="G23" s="51">
        <v>2344</v>
      </c>
      <c r="H23" s="52">
        <v>22881</v>
      </c>
    </row>
    <row r="24" spans="1:8" ht="12.75">
      <c r="A24" s="91">
        <v>2000</v>
      </c>
      <c r="B24" s="114">
        <v>2.5</v>
      </c>
      <c r="C24" s="51">
        <f>D24/B24*10</f>
        <v>245.2</v>
      </c>
      <c r="D24" s="114">
        <v>61.3</v>
      </c>
      <c r="E24" s="228">
        <v>27.7</v>
      </c>
      <c r="F24" s="51">
        <f>D24*E24*10</f>
        <v>16980.1</v>
      </c>
      <c r="G24" s="51">
        <v>1725.583</v>
      </c>
      <c r="H24" s="52">
        <v>26663.86</v>
      </c>
    </row>
    <row r="25" spans="1:8" ht="12.75">
      <c r="A25" s="91">
        <v>2001</v>
      </c>
      <c r="B25" s="114">
        <v>2.858</v>
      </c>
      <c r="C25" s="51">
        <f>D25/B25*10</f>
        <v>241.8614415675297</v>
      </c>
      <c r="D25" s="114">
        <v>69.124</v>
      </c>
      <c r="E25" s="228">
        <v>36.7</v>
      </c>
      <c r="F25" s="51">
        <f>D25*E25*10</f>
        <v>25368.508</v>
      </c>
      <c r="G25" s="51">
        <v>3830.031</v>
      </c>
      <c r="H25" s="52">
        <v>51387.542</v>
      </c>
    </row>
    <row r="26" spans="1:8" ht="13.5" thickBot="1">
      <c r="A26" s="67">
        <v>2002</v>
      </c>
      <c r="B26" s="116">
        <v>2.811</v>
      </c>
      <c r="C26" s="56">
        <f>D26/B26*10</f>
        <v>252.93489861259334</v>
      </c>
      <c r="D26" s="116">
        <v>71.1</v>
      </c>
      <c r="E26" s="159">
        <v>51.4</v>
      </c>
      <c r="F26" s="56">
        <f>D26*E26*10</f>
        <v>36545.399999999994</v>
      </c>
      <c r="G26" s="56">
        <v>3624.428</v>
      </c>
      <c r="H26" s="57">
        <v>29115.25</v>
      </c>
    </row>
    <row r="27" ht="12.75">
      <c r="A27" s="231" t="s">
        <v>33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412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332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 t="s">
        <v>20</v>
      </c>
      <c r="D8" s="301" t="s">
        <v>20</v>
      </c>
      <c r="E8" s="301" t="s">
        <v>20</v>
      </c>
      <c r="F8" s="300" t="s">
        <v>20</v>
      </c>
      <c r="G8" s="300" t="s">
        <v>20</v>
      </c>
      <c r="H8" s="301" t="s">
        <v>20</v>
      </c>
      <c r="I8" s="300" t="s">
        <v>20</v>
      </c>
      <c r="J8" s="285"/>
      <c r="K8" s="285"/>
    </row>
    <row r="9" spans="1:11" ht="12.75">
      <c r="A9" s="77" t="s">
        <v>230</v>
      </c>
      <c r="B9" s="272" t="s">
        <v>20</v>
      </c>
      <c r="C9" s="272" t="s">
        <v>20</v>
      </c>
      <c r="D9" s="267" t="s">
        <v>20</v>
      </c>
      <c r="E9" s="267" t="s">
        <v>20</v>
      </c>
      <c r="F9" s="272" t="s">
        <v>20</v>
      </c>
      <c r="G9" s="272" t="s">
        <v>20</v>
      </c>
      <c r="H9" s="267" t="s">
        <v>20</v>
      </c>
      <c r="I9" s="272" t="s">
        <v>20</v>
      </c>
      <c r="J9" s="285"/>
      <c r="K9" s="285"/>
    </row>
    <row r="10" spans="1:11" ht="12.75">
      <c r="A10" s="77" t="s">
        <v>231</v>
      </c>
      <c r="B10" s="267" t="s">
        <v>20</v>
      </c>
      <c r="C10" s="267" t="s">
        <v>20</v>
      </c>
      <c r="D10" s="267" t="s">
        <v>20</v>
      </c>
      <c r="E10" s="267" t="s">
        <v>20</v>
      </c>
      <c r="F10" s="272" t="s">
        <v>20</v>
      </c>
      <c r="G10" s="272" t="s">
        <v>20</v>
      </c>
      <c r="H10" s="267" t="s">
        <v>20</v>
      </c>
      <c r="I10" s="267" t="s">
        <v>20</v>
      </c>
      <c r="J10" s="285"/>
      <c r="K10" s="285"/>
    </row>
    <row r="11" spans="1:11" ht="12.75">
      <c r="A11" s="77" t="s">
        <v>232</v>
      </c>
      <c r="B11" s="272" t="s">
        <v>20</v>
      </c>
      <c r="C11" s="272" t="s">
        <v>20</v>
      </c>
      <c r="D11" s="267" t="s">
        <v>20</v>
      </c>
      <c r="E11" s="267" t="s">
        <v>20</v>
      </c>
      <c r="F11" s="272" t="s">
        <v>20</v>
      </c>
      <c r="G11" s="272" t="s">
        <v>20</v>
      </c>
      <c r="H11" s="267" t="s">
        <v>20</v>
      </c>
      <c r="I11" s="272" t="s">
        <v>20</v>
      </c>
      <c r="J11" s="285"/>
      <c r="K11" s="285"/>
    </row>
    <row r="12" spans="1:11" ht="12.75">
      <c r="A12" s="286" t="s">
        <v>233</v>
      </c>
      <c r="B12" s="302" t="s">
        <v>20</v>
      </c>
      <c r="C12" s="302" t="s">
        <v>20</v>
      </c>
      <c r="D12" s="302" t="s">
        <v>20</v>
      </c>
      <c r="E12" s="302" t="s">
        <v>20</v>
      </c>
      <c r="F12" s="303" t="s">
        <v>20</v>
      </c>
      <c r="G12" s="303" t="s">
        <v>20</v>
      </c>
      <c r="H12" s="302" t="s">
        <v>20</v>
      </c>
      <c r="I12" s="302" t="s">
        <v>20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 t="s">
        <v>20</v>
      </c>
      <c r="C14" s="302" t="s">
        <v>20</v>
      </c>
      <c r="D14" s="302" t="s">
        <v>20</v>
      </c>
      <c r="E14" s="302" t="s">
        <v>20</v>
      </c>
      <c r="F14" s="303" t="s">
        <v>20</v>
      </c>
      <c r="G14" s="302" t="s">
        <v>20</v>
      </c>
      <c r="H14" s="302" t="s">
        <v>20</v>
      </c>
      <c r="I14" s="303" t="s">
        <v>20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 t="s">
        <v>20</v>
      </c>
      <c r="C16" s="302" t="s">
        <v>20</v>
      </c>
      <c r="D16" s="302" t="s">
        <v>20</v>
      </c>
      <c r="E16" s="302" t="s">
        <v>20</v>
      </c>
      <c r="F16" s="303" t="s">
        <v>20</v>
      </c>
      <c r="G16" s="303" t="s">
        <v>20</v>
      </c>
      <c r="H16" s="302" t="s">
        <v>20</v>
      </c>
      <c r="I16" s="302" t="s">
        <v>20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20</v>
      </c>
      <c r="D18" s="267" t="s">
        <v>20</v>
      </c>
      <c r="E18" s="267">
        <v>20</v>
      </c>
      <c r="F18" s="272" t="s">
        <v>20</v>
      </c>
      <c r="G18" s="272">
        <v>22000</v>
      </c>
      <c r="H18" s="267" t="s">
        <v>20</v>
      </c>
      <c r="I18" s="272">
        <v>440</v>
      </c>
      <c r="J18" s="285"/>
      <c r="K18" s="285"/>
    </row>
    <row r="19" spans="1:11" ht="12.75">
      <c r="A19" s="77" t="s">
        <v>237</v>
      </c>
      <c r="B19" s="272">
        <v>7</v>
      </c>
      <c r="C19" s="271">
        <v>5</v>
      </c>
      <c r="D19" s="271">
        <v>1</v>
      </c>
      <c r="E19" s="267">
        <v>13</v>
      </c>
      <c r="F19" s="272">
        <v>17500</v>
      </c>
      <c r="G19" s="271">
        <v>22500</v>
      </c>
      <c r="H19" s="271">
        <v>35000</v>
      </c>
      <c r="I19" s="272">
        <v>270</v>
      </c>
      <c r="J19" s="285"/>
      <c r="K19" s="285"/>
    </row>
    <row r="20" spans="1:11" ht="12.75">
      <c r="A20" s="77" t="s">
        <v>238</v>
      </c>
      <c r="B20" s="272">
        <v>5</v>
      </c>
      <c r="C20" s="272">
        <v>6</v>
      </c>
      <c r="D20" s="271">
        <v>3</v>
      </c>
      <c r="E20" s="267">
        <v>14</v>
      </c>
      <c r="F20" s="272">
        <v>16000</v>
      </c>
      <c r="G20" s="272">
        <v>24000</v>
      </c>
      <c r="H20" s="271">
        <v>35000</v>
      </c>
      <c r="I20" s="272">
        <v>329</v>
      </c>
      <c r="J20" s="285"/>
      <c r="K20" s="285"/>
    </row>
    <row r="21" spans="1:11" ht="12.75">
      <c r="A21" s="286" t="s">
        <v>366</v>
      </c>
      <c r="B21" s="302">
        <v>12</v>
      </c>
      <c r="C21" s="302">
        <v>31</v>
      </c>
      <c r="D21" s="305">
        <v>4</v>
      </c>
      <c r="E21" s="302">
        <v>47</v>
      </c>
      <c r="F21" s="303">
        <v>16875</v>
      </c>
      <c r="G21" s="303">
        <v>22468</v>
      </c>
      <c r="H21" s="305">
        <v>35000</v>
      </c>
      <c r="I21" s="302">
        <v>1039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105</v>
      </c>
      <c r="D23" s="305">
        <v>14</v>
      </c>
      <c r="E23" s="302">
        <v>119</v>
      </c>
      <c r="F23" s="302" t="s">
        <v>20</v>
      </c>
      <c r="G23" s="303">
        <v>26848</v>
      </c>
      <c r="H23" s="305">
        <v>34500</v>
      </c>
      <c r="I23" s="303">
        <v>3302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60</v>
      </c>
      <c r="D25" s="302" t="s">
        <v>20</v>
      </c>
      <c r="E25" s="302">
        <v>60</v>
      </c>
      <c r="F25" s="302" t="s">
        <v>20</v>
      </c>
      <c r="G25" s="303">
        <v>28500</v>
      </c>
      <c r="H25" s="302" t="s">
        <v>20</v>
      </c>
      <c r="I25" s="303">
        <v>1710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 t="s">
        <v>20</v>
      </c>
      <c r="D27" s="267" t="s">
        <v>20</v>
      </c>
      <c r="E27" s="267" t="s">
        <v>20</v>
      </c>
      <c r="F27" s="267" t="s">
        <v>20</v>
      </c>
      <c r="G27" s="272" t="s">
        <v>20</v>
      </c>
      <c r="H27" s="267" t="s">
        <v>20</v>
      </c>
      <c r="I27" s="267" t="s">
        <v>20</v>
      </c>
      <c r="J27" s="285"/>
      <c r="K27" s="285"/>
    </row>
    <row r="28" spans="1:11" ht="12.75">
      <c r="A28" s="77" t="s">
        <v>242</v>
      </c>
      <c r="B28" s="267" t="s">
        <v>20</v>
      </c>
      <c r="C28" s="267" t="s">
        <v>20</v>
      </c>
      <c r="D28" s="267" t="s">
        <v>20</v>
      </c>
      <c r="E28" s="267" t="s">
        <v>20</v>
      </c>
      <c r="F28" s="267" t="s">
        <v>20</v>
      </c>
      <c r="G28" s="272" t="s">
        <v>20</v>
      </c>
      <c r="H28" s="267" t="s">
        <v>20</v>
      </c>
      <c r="I28" s="267" t="s">
        <v>20</v>
      </c>
      <c r="J28" s="285"/>
      <c r="K28" s="285"/>
    </row>
    <row r="29" spans="1:11" ht="12.75">
      <c r="A29" s="77" t="s">
        <v>243</v>
      </c>
      <c r="B29" s="267" t="s">
        <v>20</v>
      </c>
      <c r="C29" s="272">
        <v>41</v>
      </c>
      <c r="D29" s="267" t="s">
        <v>20</v>
      </c>
      <c r="E29" s="267">
        <v>41</v>
      </c>
      <c r="F29" s="267" t="s">
        <v>20</v>
      </c>
      <c r="G29" s="272">
        <v>25000</v>
      </c>
      <c r="H29" s="267" t="s">
        <v>20</v>
      </c>
      <c r="I29" s="272">
        <v>1025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41</v>
      </c>
      <c r="D30" s="302" t="s">
        <v>20</v>
      </c>
      <c r="E30" s="302">
        <v>41</v>
      </c>
      <c r="F30" s="302" t="s">
        <v>20</v>
      </c>
      <c r="G30" s="303">
        <v>25000</v>
      </c>
      <c r="H30" s="302" t="s">
        <v>20</v>
      </c>
      <c r="I30" s="302">
        <v>1025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30</v>
      </c>
      <c r="C32" s="304">
        <v>318</v>
      </c>
      <c r="D32" s="267" t="s">
        <v>20</v>
      </c>
      <c r="E32" s="267">
        <v>348</v>
      </c>
      <c r="F32" s="304">
        <v>12728</v>
      </c>
      <c r="G32" s="304">
        <v>21917</v>
      </c>
      <c r="H32" s="267" t="s">
        <v>20</v>
      </c>
      <c r="I32" s="272">
        <v>7351</v>
      </c>
      <c r="J32" s="285"/>
      <c r="K32" s="285"/>
    </row>
    <row r="33" spans="1:11" ht="12.75">
      <c r="A33" s="77" t="s">
        <v>245</v>
      </c>
      <c r="B33" s="304">
        <v>5</v>
      </c>
      <c r="C33" s="304">
        <v>69</v>
      </c>
      <c r="D33" s="267" t="s">
        <v>20</v>
      </c>
      <c r="E33" s="267">
        <v>74</v>
      </c>
      <c r="F33" s="304">
        <v>12000</v>
      </c>
      <c r="G33" s="304">
        <v>24000</v>
      </c>
      <c r="H33" s="267" t="s">
        <v>20</v>
      </c>
      <c r="I33" s="272">
        <v>1716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71</v>
      </c>
      <c r="D34" s="267" t="s">
        <v>20</v>
      </c>
      <c r="E34" s="267">
        <v>71</v>
      </c>
      <c r="F34" s="304" t="s">
        <v>20</v>
      </c>
      <c r="G34" s="304">
        <v>21577</v>
      </c>
      <c r="H34" s="267" t="s">
        <v>20</v>
      </c>
      <c r="I34" s="272">
        <v>1532</v>
      </c>
      <c r="J34" s="285"/>
      <c r="K34" s="285"/>
    </row>
    <row r="35" spans="1:11" ht="12.75">
      <c r="A35" s="77" t="s">
        <v>247</v>
      </c>
      <c r="B35" s="304" t="s">
        <v>20</v>
      </c>
      <c r="C35" s="304">
        <v>284</v>
      </c>
      <c r="D35" s="267" t="s">
        <v>20</v>
      </c>
      <c r="E35" s="267">
        <v>284</v>
      </c>
      <c r="F35" s="304" t="s">
        <v>20</v>
      </c>
      <c r="G35" s="304">
        <v>27812</v>
      </c>
      <c r="H35" s="267" t="s">
        <v>20</v>
      </c>
      <c r="I35" s="272">
        <v>7899</v>
      </c>
      <c r="J35" s="285"/>
      <c r="K35" s="285"/>
    </row>
    <row r="36" spans="1:11" ht="12.75">
      <c r="A36" s="286" t="s">
        <v>248</v>
      </c>
      <c r="B36" s="302">
        <v>35</v>
      </c>
      <c r="C36" s="302">
        <v>742</v>
      </c>
      <c r="D36" s="302" t="s">
        <v>20</v>
      </c>
      <c r="E36" s="302">
        <v>777</v>
      </c>
      <c r="F36" s="303">
        <v>12624</v>
      </c>
      <c r="G36" s="303">
        <v>24334</v>
      </c>
      <c r="H36" s="302" t="s">
        <v>20</v>
      </c>
      <c r="I36" s="302">
        <v>18498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 t="s">
        <v>20</v>
      </c>
      <c r="C38" s="303">
        <v>27</v>
      </c>
      <c r="D38" s="302" t="s">
        <v>20</v>
      </c>
      <c r="E38" s="302">
        <v>27</v>
      </c>
      <c r="F38" s="303" t="s">
        <v>20</v>
      </c>
      <c r="G38" s="303">
        <v>24000</v>
      </c>
      <c r="H38" s="302" t="s">
        <v>20</v>
      </c>
      <c r="I38" s="303">
        <v>648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1</v>
      </c>
      <c r="D40" s="267" t="s">
        <v>20</v>
      </c>
      <c r="E40" s="267">
        <v>1</v>
      </c>
      <c r="F40" s="267" t="s">
        <v>20</v>
      </c>
      <c r="G40" s="272">
        <v>18000</v>
      </c>
      <c r="H40" s="267" t="s">
        <v>20</v>
      </c>
      <c r="I40" s="272">
        <v>18</v>
      </c>
      <c r="J40" s="285"/>
      <c r="K40" s="285"/>
    </row>
    <row r="41" spans="1:11" ht="12.75">
      <c r="A41" s="77" t="s">
        <v>251</v>
      </c>
      <c r="B41" s="272" t="s">
        <v>20</v>
      </c>
      <c r="C41" s="272">
        <v>14</v>
      </c>
      <c r="D41" s="267" t="s">
        <v>20</v>
      </c>
      <c r="E41" s="267">
        <v>14</v>
      </c>
      <c r="F41" s="272" t="s">
        <v>20</v>
      </c>
      <c r="G41" s="272">
        <v>20000</v>
      </c>
      <c r="H41" s="267" t="s">
        <v>20</v>
      </c>
      <c r="I41" s="272">
        <v>280</v>
      </c>
      <c r="J41" s="285"/>
      <c r="K41" s="285"/>
    </row>
    <row r="42" spans="1:11" ht="12.75">
      <c r="A42" s="77" t="s">
        <v>252</v>
      </c>
      <c r="B42" s="272" t="s">
        <v>20</v>
      </c>
      <c r="C42" s="272">
        <v>23</v>
      </c>
      <c r="D42" s="267" t="s">
        <v>20</v>
      </c>
      <c r="E42" s="267">
        <v>23</v>
      </c>
      <c r="F42" s="272" t="s">
        <v>20</v>
      </c>
      <c r="G42" s="272">
        <v>20000</v>
      </c>
      <c r="H42" s="267" t="s">
        <v>20</v>
      </c>
      <c r="I42" s="272">
        <v>460</v>
      </c>
      <c r="J42" s="285"/>
      <c r="K42" s="285"/>
    </row>
    <row r="43" spans="1:11" ht="12.75">
      <c r="A43" s="77" t="s">
        <v>253</v>
      </c>
      <c r="B43" s="267" t="s">
        <v>20</v>
      </c>
      <c r="C43" s="272" t="s">
        <v>20</v>
      </c>
      <c r="D43" s="267" t="s">
        <v>20</v>
      </c>
      <c r="E43" s="267" t="s">
        <v>20</v>
      </c>
      <c r="F43" s="267" t="s">
        <v>20</v>
      </c>
      <c r="G43" s="272" t="s">
        <v>20</v>
      </c>
      <c r="H43" s="267" t="s">
        <v>20</v>
      </c>
      <c r="I43" s="272" t="s">
        <v>20</v>
      </c>
      <c r="J43" s="285"/>
      <c r="K43" s="285"/>
    </row>
    <row r="44" spans="1:11" ht="12.75">
      <c r="A44" s="77" t="s">
        <v>254</v>
      </c>
      <c r="B44" s="272" t="s">
        <v>20</v>
      </c>
      <c r="C44" s="272">
        <v>2</v>
      </c>
      <c r="D44" s="267" t="s">
        <v>20</v>
      </c>
      <c r="E44" s="267">
        <v>2</v>
      </c>
      <c r="F44" s="272" t="s">
        <v>20</v>
      </c>
      <c r="G44" s="272">
        <v>15000</v>
      </c>
      <c r="H44" s="267" t="s">
        <v>20</v>
      </c>
      <c r="I44" s="272">
        <v>30</v>
      </c>
      <c r="J44" s="285"/>
      <c r="K44" s="285"/>
    </row>
    <row r="45" spans="1:11" ht="12.75">
      <c r="A45" s="77" t="s">
        <v>255</v>
      </c>
      <c r="B45" s="267" t="s">
        <v>20</v>
      </c>
      <c r="C45" s="272" t="s">
        <v>20</v>
      </c>
      <c r="D45" s="267" t="s">
        <v>20</v>
      </c>
      <c r="E45" s="267" t="s">
        <v>20</v>
      </c>
      <c r="F45" s="267" t="s">
        <v>20</v>
      </c>
      <c r="G45" s="272" t="s">
        <v>20</v>
      </c>
      <c r="H45" s="267" t="s">
        <v>20</v>
      </c>
      <c r="I45" s="272" t="s">
        <v>20</v>
      </c>
      <c r="J45" s="285"/>
      <c r="K45" s="285"/>
    </row>
    <row r="46" spans="1:11" ht="12.75">
      <c r="A46" s="77" t="s">
        <v>256</v>
      </c>
      <c r="B46" s="272" t="s">
        <v>20</v>
      </c>
      <c r="C46" s="272">
        <v>5</v>
      </c>
      <c r="D46" s="267" t="s">
        <v>20</v>
      </c>
      <c r="E46" s="267">
        <v>5</v>
      </c>
      <c r="F46" s="272" t="s">
        <v>20</v>
      </c>
      <c r="G46" s="272">
        <v>23000</v>
      </c>
      <c r="H46" s="267" t="s">
        <v>20</v>
      </c>
      <c r="I46" s="272">
        <v>115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20</v>
      </c>
      <c r="D47" s="267" t="s">
        <v>20</v>
      </c>
      <c r="E47" s="267">
        <v>20</v>
      </c>
      <c r="F47" s="267" t="s">
        <v>20</v>
      </c>
      <c r="G47" s="272">
        <v>25000</v>
      </c>
      <c r="H47" s="267" t="s">
        <v>20</v>
      </c>
      <c r="I47" s="272">
        <v>500</v>
      </c>
      <c r="J47" s="285"/>
      <c r="K47" s="285"/>
    </row>
    <row r="48" spans="1:11" ht="12.75">
      <c r="A48" s="77" t="s">
        <v>258</v>
      </c>
      <c r="B48" s="272" t="s">
        <v>20</v>
      </c>
      <c r="C48" s="272">
        <v>8</v>
      </c>
      <c r="D48" s="267" t="s">
        <v>20</v>
      </c>
      <c r="E48" s="267">
        <v>8</v>
      </c>
      <c r="F48" s="272" t="s">
        <v>20</v>
      </c>
      <c r="G48" s="272">
        <v>20000</v>
      </c>
      <c r="H48" s="267" t="s">
        <v>20</v>
      </c>
      <c r="I48" s="272">
        <v>160</v>
      </c>
      <c r="J48" s="285"/>
      <c r="K48" s="285"/>
    </row>
    <row r="49" spans="1:11" ht="12.75">
      <c r="A49" s="286" t="s">
        <v>368</v>
      </c>
      <c r="B49" s="302" t="s">
        <v>20</v>
      </c>
      <c r="C49" s="302">
        <v>73</v>
      </c>
      <c r="D49" s="302" t="s">
        <v>20</v>
      </c>
      <c r="E49" s="302">
        <v>73</v>
      </c>
      <c r="F49" s="303" t="s">
        <v>20</v>
      </c>
      <c r="G49" s="303">
        <v>21411</v>
      </c>
      <c r="H49" s="302" t="s">
        <v>20</v>
      </c>
      <c r="I49" s="302">
        <v>1563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42</v>
      </c>
      <c r="D51" s="302" t="s">
        <v>20</v>
      </c>
      <c r="E51" s="302">
        <v>42</v>
      </c>
      <c r="F51" s="302" t="s">
        <v>20</v>
      </c>
      <c r="G51" s="303">
        <v>20000</v>
      </c>
      <c r="H51" s="302" t="s">
        <v>20</v>
      </c>
      <c r="I51" s="303">
        <v>840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67" t="s">
        <v>20</v>
      </c>
      <c r="C53" s="272" t="s">
        <v>20</v>
      </c>
      <c r="D53" s="267" t="s">
        <v>20</v>
      </c>
      <c r="E53" s="267" t="s">
        <v>20</v>
      </c>
      <c r="F53" s="267" t="s">
        <v>20</v>
      </c>
      <c r="G53" s="272" t="s">
        <v>20</v>
      </c>
      <c r="H53" s="267" t="s">
        <v>20</v>
      </c>
      <c r="I53" s="272" t="s">
        <v>20</v>
      </c>
      <c r="J53" s="285"/>
      <c r="K53" s="285"/>
    </row>
    <row r="54" spans="1:11" ht="12.75">
      <c r="A54" s="77" t="s">
        <v>261</v>
      </c>
      <c r="B54" s="267" t="s">
        <v>20</v>
      </c>
      <c r="C54" s="272" t="s">
        <v>20</v>
      </c>
      <c r="D54" s="267" t="s">
        <v>20</v>
      </c>
      <c r="E54" s="267" t="s">
        <v>20</v>
      </c>
      <c r="F54" s="267" t="s">
        <v>20</v>
      </c>
      <c r="G54" s="272" t="s">
        <v>20</v>
      </c>
      <c r="H54" s="267" t="s">
        <v>20</v>
      </c>
      <c r="I54" s="272" t="s">
        <v>20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1</v>
      </c>
      <c r="D55" s="267" t="s">
        <v>20</v>
      </c>
      <c r="E55" s="267">
        <v>1</v>
      </c>
      <c r="F55" s="267" t="s">
        <v>20</v>
      </c>
      <c r="G55" s="272">
        <v>19000</v>
      </c>
      <c r="H55" s="267" t="s">
        <v>20</v>
      </c>
      <c r="I55" s="272">
        <v>19</v>
      </c>
      <c r="J55" s="285"/>
      <c r="K55" s="285"/>
    </row>
    <row r="56" spans="1:11" ht="12.75">
      <c r="A56" s="77" t="s">
        <v>263</v>
      </c>
      <c r="B56" s="267" t="s">
        <v>20</v>
      </c>
      <c r="C56" s="272" t="s">
        <v>20</v>
      </c>
      <c r="D56" s="267" t="s">
        <v>20</v>
      </c>
      <c r="E56" s="267" t="s">
        <v>20</v>
      </c>
      <c r="F56" s="267" t="s">
        <v>20</v>
      </c>
      <c r="G56" s="272" t="s">
        <v>20</v>
      </c>
      <c r="H56" s="267" t="s">
        <v>20</v>
      </c>
      <c r="I56" s="272" t="s">
        <v>20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49</v>
      </c>
      <c r="D57" s="267" t="s">
        <v>20</v>
      </c>
      <c r="E57" s="267">
        <v>49</v>
      </c>
      <c r="F57" s="267" t="s">
        <v>20</v>
      </c>
      <c r="G57" s="272">
        <v>23500</v>
      </c>
      <c r="H57" s="267" t="s">
        <v>20</v>
      </c>
      <c r="I57" s="272">
        <v>1152</v>
      </c>
      <c r="J57" s="285"/>
      <c r="K57" s="285"/>
    </row>
    <row r="58" spans="1:11" ht="12.75">
      <c r="A58" s="286" t="s">
        <v>265</v>
      </c>
      <c r="B58" s="302" t="s">
        <v>20</v>
      </c>
      <c r="C58" s="302">
        <v>50</v>
      </c>
      <c r="D58" s="302" t="s">
        <v>20</v>
      </c>
      <c r="E58" s="302">
        <v>50</v>
      </c>
      <c r="F58" s="302" t="s">
        <v>20</v>
      </c>
      <c r="G58" s="303">
        <v>23410</v>
      </c>
      <c r="H58" s="302" t="s">
        <v>20</v>
      </c>
      <c r="I58" s="302">
        <v>1171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216</v>
      </c>
      <c r="D60" s="272">
        <v>435</v>
      </c>
      <c r="E60" s="267">
        <v>651</v>
      </c>
      <c r="F60" s="267" t="s">
        <v>20</v>
      </c>
      <c r="G60" s="272">
        <v>28000</v>
      </c>
      <c r="H60" s="272">
        <v>34000</v>
      </c>
      <c r="I60" s="272">
        <v>20838</v>
      </c>
      <c r="J60" s="285"/>
      <c r="K60" s="285"/>
    </row>
    <row r="61" spans="1:11" ht="12.75">
      <c r="A61" s="77" t="s">
        <v>267</v>
      </c>
      <c r="B61" s="272">
        <v>1</v>
      </c>
      <c r="C61" s="272">
        <v>44</v>
      </c>
      <c r="D61" s="267" t="s">
        <v>20</v>
      </c>
      <c r="E61" s="267">
        <v>45</v>
      </c>
      <c r="F61" s="272" t="s">
        <v>20</v>
      </c>
      <c r="G61" s="272">
        <v>22500</v>
      </c>
      <c r="H61" s="267" t="s">
        <v>20</v>
      </c>
      <c r="I61" s="272">
        <v>990</v>
      </c>
      <c r="J61" s="285"/>
      <c r="K61" s="285"/>
    </row>
    <row r="62" spans="1:11" ht="12.75">
      <c r="A62" s="77" t="s">
        <v>268</v>
      </c>
      <c r="B62" s="267" t="s">
        <v>20</v>
      </c>
      <c r="C62" s="272">
        <v>132</v>
      </c>
      <c r="D62" s="267" t="s">
        <v>20</v>
      </c>
      <c r="E62" s="267">
        <v>132</v>
      </c>
      <c r="F62" s="267" t="s">
        <v>20</v>
      </c>
      <c r="G62" s="272">
        <v>25000</v>
      </c>
      <c r="H62" s="267" t="s">
        <v>20</v>
      </c>
      <c r="I62" s="272">
        <v>3300</v>
      </c>
      <c r="J62" s="285"/>
      <c r="K62" s="285"/>
    </row>
    <row r="63" spans="1:11" ht="12.75">
      <c r="A63" s="286" t="s">
        <v>269</v>
      </c>
      <c r="B63" s="302">
        <v>1</v>
      </c>
      <c r="C63" s="302">
        <v>392</v>
      </c>
      <c r="D63" s="302">
        <v>435</v>
      </c>
      <c r="E63" s="302">
        <v>828</v>
      </c>
      <c r="F63" s="303" t="s">
        <v>20</v>
      </c>
      <c r="G63" s="303">
        <v>26372</v>
      </c>
      <c r="H63" s="303">
        <v>34000</v>
      </c>
      <c r="I63" s="302">
        <v>25128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526</v>
      </c>
      <c r="D65" s="302" t="s">
        <v>20</v>
      </c>
      <c r="E65" s="302">
        <v>526</v>
      </c>
      <c r="F65" s="302" t="s">
        <v>20</v>
      </c>
      <c r="G65" s="303">
        <v>21100</v>
      </c>
      <c r="H65" s="302" t="s">
        <v>20</v>
      </c>
      <c r="I65" s="303">
        <v>11098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>
        <v>4</v>
      </c>
      <c r="D67" s="267" t="s">
        <v>20</v>
      </c>
      <c r="E67" s="267">
        <v>4</v>
      </c>
      <c r="F67" s="267" t="s">
        <v>20</v>
      </c>
      <c r="G67" s="272">
        <v>15000</v>
      </c>
      <c r="H67" s="267" t="s">
        <v>20</v>
      </c>
      <c r="I67" s="272">
        <v>60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3</v>
      </c>
      <c r="D68" s="267" t="s">
        <v>20</v>
      </c>
      <c r="E68" s="267">
        <v>3</v>
      </c>
      <c r="F68" s="267" t="s">
        <v>20</v>
      </c>
      <c r="G68" s="272">
        <v>15000</v>
      </c>
      <c r="H68" s="267" t="s">
        <v>20</v>
      </c>
      <c r="I68" s="272">
        <v>45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7</v>
      </c>
      <c r="D69" s="302" t="s">
        <v>20</v>
      </c>
      <c r="E69" s="302">
        <v>7</v>
      </c>
      <c r="F69" s="302" t="s">
        <v>20</v>
      </c>
      <c r="G69" s="303">
        <v>15000</v>
      </c>
      <c r="H69" s="302" t="s">
        <v>20</v>
      </c>
      <c r="I69" s="302">
        <v>105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>
        <v>5</v>
      </c>
      <c r="D71" s="272" t="s">
        <v>20</v>
      </c>
      <c r="E71" s="267">
        <v>5</v>
      </c>
      <c r="F71" s="267" t="s">
        <v>20</v>
      </c>
      <c r="G71" s="272">
        <v>20000</v>
      </c>
      <c r="H71" s="272" t="s">
        <v>20</v>
      </c>
      <c r="I71" s="272">
        <v>100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16</v>
      </c>
      <c r="D72" s="267" t="s">
        <v>20</v>
      </c>
      <c r="E72" s="267">
        <v>16</v>
      </c>
      <c r="F72" s="267" t="s">
        <v>20</v>
      </c>
      <c r="G72" s="272">
        <v>23438</v>
      </c>
      <c r="H72" s="267" t="s">
        <v>20</v>
      </c>
      <c r="I72" s="272">
        <v>375</v>
      </c>
      <c r="J72" s="285"/>
      <c r="K72" s="285"/>
    </row>
    <row r="73" spans="1:11" ht="12.75">
      <c r="A73" s="77" t="s">
        <v>276</v>
      </c>
      <c r="B73" s="272">
        <v>2</v>
      </c>
      <c r="C73" s="272">
        <v>62</v>
      </c>
      <c r="D73" s="267" t="s">
        <v>20</v>
      </c>
      <c r="E73" s="267">
        <v>64</v>
      </c>
      <c r="F73" s="272">
        <v>10000</v>
      </c>
      <c r="G73" s="272">
        <v>20000</v>
      </c>
      <c r="H73" s="267" t="s">
        <v>20</v>
      </c>
      <c r="I73" s="272">
        <v>1260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95</v>
      </c>
      <c r="D74" s="267" t="s">
        <v>20</v>
      </c>
      <c r="E74" s="267">
        <v>95</v>
      </c>
      <c r="F74" s="267" t="s">
        <v>20</v>
      </c>
      <c r="G74" s="272">
        <v>25500</v>
      </c>
      <c r="H74" s="267" t="s">
        <v>20</v>
      </c>
      <c r="I74" s="272">
        <v>2423</v>
      </c>
      <c r="J74" s="285"/>
      <c r="K74" s="285"/>
    </row>
    <row r="75" spans="1:11" ht="12.75">
      <c r="A75" s="77" t="s">
        <v>278</v>
      </c>
      <c r="B75" s="272" t="s">
        <v>20</v>
      </c>
      <c r="C75" s="272">
        <v>1</v>
      </c>
      <c r="D75" s="267" t="s">
        <v>20</v>
      </c>
      <c r="E75" s="267">
        <v>1</v>
      </c>
      <c r="F75" s="272" t="s">
        <v>20</v>
      </c>
      <c r="G75" s="272">
        <v>21000</v>
      </c>
      <c r="H75" s="267" t="s">
        <v>20</v>
      </c>
      <c r="I75" s="272">
        <v>21</v>
      </c>
      <c r="J75" s="285"/>
      <c r="K75" s="285"/>
    </row>
    <row r="76" spans="1:11" ht="12.75">
      <c r="A76" s="77" t="s">
        <v>279</v>
      </c>
      <c r="B76" s="272" t="s">
        <v>20</v>
      </c>
      <c r="C76" s="272">
        <v>13</v>
      </c>
      <c r="D76" s="267" t="s">
        <v>20</v>
      </c>
      <c r="E76" s="267">
        <v>13</v>
      </c>
      <c r="F76" s="272" t="s">
        <v>20</v>
      </c>
      <c r="G76" s="272">
        <v>16500</v>
      </c>
      <c r="H76" s="267" t="s">
        <v>20</v>
      </c>
      <c r="I76" s="272">
        <v>214</v>
      </c>
      <c r="J76" s="285"/>
      <c r="K76" s="285"/>
    </row>
    <row r="77" spans="1:11" ht="12.75">
      <c r="A77" s="77" t="s">
        <v>280</v>
      </c>
      <c r="B77" s="267" t="s">
        <v>20</v>
      </c>
      <c r="C77" s="272" t="s">
        <v>20</v>
      </c>
      <c r="D77" s="267" t="s">
        <v>20</v>
      </c>
      <c r="E77" s="267" t="s">
        <v>20</v>
      </c>
      <c r="F77" s="267" t="s">
        <v>20</v>
      </c>
      <c r="G77" s="272" t="s">
        <v>20</v>
      </c>
      <c r="H77" s="267" t="s">
        <v>20</v>
      </c>
      <c r="I77" s="272" t="s">
        <v>20</v>
      </c>
      <c r="J77" s="285"/>
      <c r="K77" s="285"/>
    </row>
    <row r="78" spans="1:11" ht="12.75">
      <c r="A78" s="77" t="s">
        <v>281</v>
      </c>
      <c r="B78" s="267" t="s">
        <v>20</v>
      </c>
      <c r="C78" s="272">
        <v>8</v>
      </c>
      <c r="D78" s="267" t="s">
        <v>20</v>
      </c>
      <c r="E78" s="267">
        <v>8</v>
      </c>
      <c r="F78" s="267" t="s">
        <v>20</v>
      </c>
      <c r="G78" s="272">
        <v>27500</v>
      </c>
      <c r="H78" s="267" t="s">
        <v>20</v>
      </c>
      <c r="I78" s="272">
        <v>220</v>
      </c>
      <c r="J78" s="285"/>
      <c r="K78" s="285"/>
    </row>
    <row r="79" spans="1:11" ht="12.75">
      <c r="A79" s="286" t="s">
        <v>369</v>
      </c>
      <c r="B79" s="302">
        <v>2</v>
      </c>
      <c r="C79" s="302">
        <v>200</v>
      </c>
      <c r="D79" s="302" t="s">
        <v>20</v>
      </c>
      <c r="E79" s="302">
        <v>202</v>
      </c>
      <c r="F79" s="303">
        <v>10000</v>
      </c>
      <c r="G79" s="303">
        <v>22965</v>
      </c>
      <c r="H79" s="303" t="s">
        <v>20</v>
      </c>
      <c r="I79" s="302">
        <v>4613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67" t="s">
        <v>20</v>
      </c>
      <c r="C81" s="272">
        <v>12</v>
      </c>
      <c r="D81" s="267" t="s">
        <v>20</v>
      </c>
      <c r="E81" s="267">
        <v>12</v>
      </c>
      <c r="F81" s="267" t="s">
        <v>20</v>
      </c>
      <c r="G81" s="272">
        <v>30000</v>
      </c>
      <c r="H81" s="267" t="s">
        <v>20</v>
      </c>
      <c r="I81" s="272">
        <v>360</v>
      </c>
      <c r="J81" s="285"/>
      <c r="K81" s="285"/>
    </row>
    <row r="82" spans="1:11" ht="12.75">
      <c r="A82" s="77" t="s">
        <v>283</v>
      </c>
      <c r="B82" s="272" t="s">
        <v>20</v>
      </c>
      <c r="C82" s="272" t="s">
        <v>20</v>
      </c>
      <c r="D82" s="267" t="s">
        <v>20</v>
      </c>
      <c r="E82" s="267" t="s">
        <v>20</v>
      </c>
      <c r="F82" s="272" t="s">
        <v>20</v>
      </c>
      <c r="G82" s="272" t="s">
        <v>20</v>
      </c>
      <c r="H82" s="267" t="s">
        <v>20</v>
      </c>
      <c r="I82" s="272" t="s">
        <v>20</v>
      </c>
      <c r="J82" s="285"/>
      <c r="K82" s="285"/>
    </row>
    <row r="83" spans="1:11" ht="12.75">
      <c r="A83" s="286" t="s">
        <v>284</v>
      </c>
      <c r="B83" s="303" t="s">
        <v>20</v>
      </c>
      <c r="C83" s="303">
        <v>12</v>
      </c>
      <c r="D83" s="302" t="s">
        <v>20</v>
      </c>
      <c r="E83" s="302">
        <v>12</v>
      </c>
      <c r="F83" s="303" t="s">
        <v>20</v>
      </c>
      <c r="G83" s="303">
        <v>30000</v>
      </c>
      <c r="H83" s="302" t="s">
        <v>20</v>
      </c>
      <c r="I83" s="303">
        <v>360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50</v>
      </c>
      <c r="C85" s="277">
        <v>2308</v>
      </c>
      <c r="D85" s="277">
        <v>453</v>
      </c>
      <c r="E85" s="277">
        <f>SUM(E12:E16,E21:E25,E30,E36:E38,E49:E51,E58,E63:E65,E69,E79,E83)</f>
        <v>2811</v>
      </c>
      <c r="F85" s="306">
        <v>13287</v>
      </c>
      <c r="G85" s="306">
        <v>23840</v>
      </c>
      <c r="H85" s="306">
        <v>34024</v>
      </c>
      <c r="I85" s="277">
        <f>SUM(I12:I16,I21:I25,I30,I36:I38,I49:I51,I58,I63:I65,I69,I79,I83)</f>
        <v>71100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H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34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3">
        <v>3.2</v>
      </c>
      <c r="C9" s="146">
        <v>161</v>
      </c>
      <c r="D9" s="83">
        <v>51.5</v>
      </c>
      <c r="E9" s="147">
        <v>18.853749714519253</v>
      </c>
      <c r="F9" s="148">
        <v>10589.833279242244</v>
      </c>
      <c r="G9" s="146" t="s">
        <v>20</v>
      </c>
      <c r="H9" s="146">
        <v>28</v>
      </c>
    </row>
    <row r="10" spans="1:8" ht="12.75">
      <c r="A10" s="65">
        <v>1986</v>
      </c>
      <c r="B10" s="87">
        <v>3.4</v>
      </c>
      <c r="C10" s="149">
        <v>164</v>
      </c>
      <c r="D10" s="87">
        <v>55.8</v>
      </c>
      <c r="E10" s="150">
        <v>22.622095609005566</v>
      </c>
      <c r="F10" s="151">
        <v>12158.474871683915</v>
      </c>
      <c r="G10" s="149">
        <v>1</v>
      </c>
      <c r="H10" s="149">
        <v>38</v>
      </c>
    </row>
    <row r="11" spans="1:8" ht="12.75">
      <c r="A11" s="65">
        <v>1987</v>
      </c>
      <c r="B11" s="87">
        <v>3.3</v>
      </c>
      <c r="C11" s="149">
        <v>166</v>
      </c>
      <c r="D11" s="87">
        <v>54.7</v>
      </c>
      <c r="E11" s="150">
        <v>22.327599677857513</v>
      </c>
      <c r="F11" s="151">
        <v>15193.585998822016</v>
      </c>
      <c r="G11" s="149">
        <v>1</v>
      </c>
      <c r="H11" s="149">
        <v>68</v>
      </c>
    </row>
    <row r="12" spans="1:8" ht="12.75">
      <c r="A12" s="65">
        <v>1988</v>
      </c>
      <c r="B12" s="87">
        <v>3.3</v>
      </c>
      <c r="C12" s="149">
        <v>162</v>
      </c>
      <c r="D12" s="87">
        <v>54.1</v>
      </c>
      <c r="E12" s="150">
        <v>26.97342324474415</v>
      </c>
      <c r="F12" s="151">
        <v>14592.573894438234</v>
      </c>
      <c r="G12" s="149" t="s">
        <v>20</v>
      </c>
      <c r="H12" s="149">
        <v>56</v>
      </c>
    </row>
    <row r="13" spans="1:8" ht="12.75">
      <c r="A13" s="65">
        <v>1989</v>
      </c>
      <c r="B13" s="87">
        <v>3.4</v>
      </c>
      <c r="C13" s="149">
        <v>165</v>
      </c>
      <c r="D13" s="87">
        <v>56.5</v>
      </c>
      <c r="E13" s="150">
        <v>33.21192888824781</v>
      </c>
      <c r="F13" s="151">
        <v>18764.73982186001</v>
      </c>
      <c r="G13" s="149" t="s">
        <v>20</v>
      </c>
      <c r="H13" s="149">
        <v>48</v>
      </c>
    </row>
    <row r="14" spans="1:8" ht="12.75">
      <c r="A14" s="65">
        <v>1990</v>
      </c>
      <c r="B14" s="87">
        <v>3.4</v>
      </c>
      <c r="C14" s="149">
        <v>161.47058823529412</v>
      </c>
      <c r="D14" s="87">
        <v>54.9</v>
      </c>
      <c r="E14" s="150">
        <v>34.72046927025111</v>
      </c>
      <c r="F14" s="151">
        <v>19061.537629367853</v>
      </c>
      <c r="G14" s="149">
        <v>5</v>
      </c>
      <c r="H14" s="149">
        <v>43</v>
      </c>
    </row>
    <row r="15" spans="1:8" ht="12.75">
      <c r="A15" s="65">
        <v>1991</v>
      </c>
      <c r="B15" s="87">
        <v>3.1</v>
      </c>
      <c r="C15" s="149">
        <v>164.83870967741936</v>
      </c>
      <c r="D15" s="87">
        <v>51.1</v>
      </c>
      <c r="E15" s="150">
        <v>36.367242436262664</v>
      </c>
      <c r="F15" s="151">
        <v>18583.29426754655</v>
      </c>
      <c r="G15" s="149">
        <v>3</v>
      </c>
      <c r="H15" s="149">
        <v>51</v>
      </c>
    </row>
    <row r="16" spans="1:8" ht="12.75">
      <c r="A16" s="65">
        <v>1992</v>
      </c>
      <c r="B16" s="87">
        <v>3</v>
      </c>
      <c r="C16" s="149">
        <v>166</v>
      </c>
      <c r="D16" s="87">
        <v>49.8</v>
      </c>
      <c r="E16" s="150">
        <v>33.524455182527376</v>
      </c>
      <c r="F16" s="151">
        <v>16695.178680898633</v>
      </c>
      <c r="G16" s="149">
        <v>9</v>
      </c>
      <c r="H16" s="149">
        <v>223</v>
      </c>
    </row>
    <row r="17" spans="1:8" ht="12.75">
      <c r="A17" s="65">
        <v>1993</v>
      </c>
      <c r="B17" s="87">
        <v>3</v>
      </c>
      <c r="C17" s="149">
        <v>165</v>
      </c>
      <c r="D17" s="87">
        <v>49.5</v>
      </c>
      <c r="E17" s="150">
        <v>35.22531943793348</v>
      </c>
      <c r="F17" s="151">
        <v>17436.533121777073</v>
      </c>
      <c r="G17" s="149">
        <v>82</v>
      </c>
      <c r="H17" s="149">
        <v>288</v>
      </c>
    </row>
    <row r="18" spans="1:8" ht="12.75">
      <c r="A18" s="65">
        <v>1994</v>
      </c>
      <c r="B18" s="87">
        <v>2.993</v>
      </c>
      <c r="C18" s="149">
        <v>166.91947878382896</v>
      </c>
      <c r="D18" s="87">
        <v>49.959</v>
      </c>
      <c r="E18" s="150">
        <v>34.822641327996344</v>
      </c>
      <c r="F18" s="151">
        <v>17397.043381053692</v>
      </c>
      <c r="G18" s="149">
        <v>14</v>
      </c>
      <c r="H18" s="149">
        <v>871</v>
      </c>
    </row>
    <row r="19" spans="1:8" ht="12.75">
      <c r="A19" s="91">
        <v>1995</v>
      </c>
      <c r="B19" s="92">
        <v>2.678</v>
      </c>
      <c r="C19" s="152">
        <v>158.1329350261389</v>
      </c>
      <c r="D19" s="92">
        <v>42.348</v>
      </c>
      <c r="E19" s="157">
        <v>35.82032142127343</v>
      </c>
      <c r="F19" s="158">
        <v>15169.189715480868</v>
      </c>
      <c r="G19" s="152">
        <v>37</v>
      </c>
      <c r="H19" s="149">
        <v>860</v>
      </c>
    </row>
    <row r="20" spans="1:8" ht="12.75">
      <c r="A20" s="91">
        <v>1996</v>
      </c>
      <c r="B20" s="96">
        <v>2.7</v>
      </c>
      <c r="C20" s="152">
        <v>172.07407407407408</v>
      </c>
      <c r="D20" s="96">
        <v>46.46</v>
      </c>
      <c r="E20" s="153">
        <v>35.06304616974986</v>
      </c>
      <c r="F20" s="152">
        <v>16290.291250465783</v>
      </c>
      <c r="G20" s="152">
        <v>12</v>
      </c>
      <c r="H20" s="149">
        <v>1757</v>
      </c>
    </row>
    <row r="21" spans="1:8" ht="12.75">
      <c r="A21" s="91">
        <v>1997</v>
      </c>
      <c r="B21" s="96">
        <v>2.7</v>
      </c>
      <c r="C21" s="152">
        <v>168.14814814814812</v>
      </c>
      <c r="D21" s="96">
        <v>45.4</v>
      </c>
      <c r="E21" s="153">
        <v>39.66078876828579</v>
      </c>
      <c r="F21" s="152">
        <v>18005.998100801746</v>
      </c>
      <c r="G21" s="152">
        <v>43</v>
      </c>
      <c r="H21" s="149">
        <v>2424</v>
      </c>
    </row>
    <row r="22" spans="1:8" ht="12.75">
      <c r="A22" s="91">
        <v>1998</v>
      </c>
      <c r="B22" s="96">
        <v>3.1</v>
      </c>
      <c r="C22" s="152">
        <v>169.67741935483872</v>
      </c>
      <c r="D22" s="96">
        <v>52.6</v>
      </c>
      <c r="E22" s="153">
        <v>41.842462707198926</v>
      </c>
      <c r="F22" s="152">
        <v>22009.135383986635</v>
      </c>
      <c r="G22" s="152">
        <v>70</v>
      </c>
      <c r="H22" s="149">
        <v>2999</v>
      </c>
    </row>
    <row r="23" spans="1:8" ht="12.75">
      <c r="A23" s="91">
        <v>1999</v>
      </c>
      <c r="B23" s="96">
        <v>3.2</v>
      </c>
      <c r="C23" s="152">
        <f>D23/B23*10</f>
        <v>171.24999999999997</v>
      </c>
      <c r="D23" s="96">
        <v>54.8</v>
      </c>
      <c r="E23" s="153">
        <v>40.646448619475194</v>
      </c>
      <c r="F23" s="152">
        <f>D23*E23*10</f>
        <v>22274.253843472405</v>
      </c>
      <c r="G23" s="152">
        <v>112</v>
      </c>
      <c r="H23" s="149">
        <v>2637</v>
      </c>
    </row>
    <row r="24" spans="1:8" ht="12.75">
      <c r="A24" s="91">
        <v>2000</v>
      </c>
      <c r="B24" s="96">
        <v>3.3</v>
      </c>
      <c r="C24" s="152">
        <f>D24/B24*10</f>
        <v>186.66666666666669</v>
      </c>
      <c r="D24" s="96">
        <v>61.6</v>
      </c>
      <c r="E24" s="153">
        <v>43.87</v>
      </c>
      <c r="F24" s="152">
        <f>D24*E24*10</f>
        <v>27023.92</v>
      </c>
      <c r="G24" s="152">
        <v>212.935</v>
      </c>
      <c r="H24" s="149">
        <v>3282.133</v>
      </c>
    </row>
    <row r="25" spans="1:8" ht="12.75">
      <c r="A25" s="91">
        <v>2001</v>
      </c>
      <c r="B25" s="96">
        <v>2.712</v>
      </c>
      <c r="C25" s="152">
        <f>D25/B25*10</f>
        <v>177.05383480825958</v>
      </c>
      <c r="D25" s="96">
        <v>48.017</v>
      </c>
      <c r="E25" s="153">
        <v>52.56</v>
      </c>
      <c r="F25" s="152">
        <f>D25*E25*10</f>
        <v>25237.735200000003</v>
      </c>
      <c r="G25" s="152">
        <v>279.118</v>
      </c>
      <c r="H25" s="149">
        <v>55390.569</v>
      </c>
    </row>
    <row r="26" spans="1:8" ht="13.5" thickBot="1">
      <c r="A26" s="67">
        <v>2002</v>
      </c>
      <c r="B26" s="98">
        <v>3.06</v>
      </c>
      <c r="C26" s="154">
        <f>D26/B26*10</f>
        <v>182.78104575163397</v>
      </c>
      <c r="D26" s="98">
        <v>55.931</v>
      </c>
      <c r="E26" s="155">
        <v>52.56</v>
      </c>
      <c r="F26" s="154">
        <f>D26*E26*10</f>
        <v>29397.3336</v>
      </c>
      <c r="G26" s="154">
        <v>310.4</v>
      </c>
      <c r="H26" s="156">
        <v>9007.757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9">
    <pageSetUpPr fitToPage="1"/>
  </sheetPr>
  <dimension ref="A1:O29"/>
  <sheetViews>
    <sheetView showGridLines="0" zoomScale="75" zoomScaleNormal="75" workbookViewId="0" topLeftCell="A1">
      <selection activeCell="A1" sqref="A1:B1"/>
    </sheetView>
  </sheetViews>
  <sheetFormatPr defaultColWidth="11.421875" defaultRowHeight="12.75"/>
  <cols>
    <col min="1" max="1" width="48.8515625" style="58" customWidth="1"/>
    <col min="2" max="2" width="48.7109375" style="58" customWidth="1"/>
    <col min="3" max="16384" width="11.421875" style="58" customWidth="1"/>
  </cols>
  <sheetData>
    <row r="1" spans="1:3" s="71" customFormat="1" ht="18">
      <c r="A1" s="329" t="s">
        <v>0</v>
      </c>
      <c r="B1" s="329"/>
      <c r="C1" s="247"/>
    </row>
    <row r="2" spans="1:11" s="72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3" s="72" customFormat="1" ht="15">
      <c r="A3" s="328" t="s">
        <v>141</v>
      </c>
      <c r="B3" s="328"/>
      <c r="C3" s="2"/>
    </row>
    <row r="4" spans="1:3" s="72" customFormat="1" ht="14.25">
      <c r="A4" s="331" t="s">
        <v>142</v>
      </c>
      <c r="B4" s="331"/>
      <c r="C4" s="248"/>
    </row>
    <row r="5" spans="1:3" ht="15">
      <c r="A5" s="330" t="s">
        <v>324</v>
      </c>
      <c r="B5" s="330"/>
      <c r="C5" s="61"/>
    </row>
    <row r="6" spans="1:3" ht="12.75" customHeight="1">
      <c r="A6" s="61"/>
      <c r="B6" s="61"/>
      <c r="C6" s="61"/>
    </row>
    <row r="7" spans="1:2" ht="12.75">
      <c r="A7" s="259" t="s">
        <v>143</v>
      </c>
      <c r="B7" s="60" t="s">
        <v>308</v>
      </c>
    </row>
    <row r="8" spans="1:2" ht="13.5" thickBot="1">
      <c r="A8" s="249"/>
      <c r="B8" s="61"/>
    </row>
    <row r="9" spans="1:2" s="252" customFormat="1" ht="12.75">
      <c r="A9" s="250" t="s">
        <v>144</v>
      </c>
      <c r="B9" s="251">
        <v>12650.7</v>
      </c>
    </row>
    <row r="10" spans="1:2" ht="12.75">
      <c r="A10" s="104"/>
      <c r="B10" s="253"/>
    </row>
    <row r="11" spans="1:2" s="252" customFormat="1" ht="12.75">
      <c r="A11" s="104" t="s">
        <v>145</v>
      </c>
      <c r="B11" s="254">
        <v>577.6</v>
      </c>
    </row>
    <row r="12" spans="1:2" ht="12.75">
      <c r="A12" s="255" t="s">
        <v>146</v>
      </c>
      <c r="B12" s="253">
        <v>422.6</v>
      </c>
    </row>
    <row r="13" spans="1:2" ht="12.75">
      <c r="A13" s="255"/>
      <c r="B13" s="253"/>
    </row>
    <row r="14" spans="1:2" s="252" customFormat="1" ht="12.75">
      <c r="A14" s="104" t="s">
        <v>147</v>
      </c>
      <c r="B14" s="254">
        <v>4270</v>
      </c>
    </row>
    <row r="15" spans="1:2" ht="12.75">
      <c r="A15" s="255" t="s">
        <v>148</v>
      </c>
      <c r="B15" s="253">
        <v>3776.9</v>
      </c>
    </row>
    <row r="16" spans="1:2" ht="12.75">
      <c r="A16" s="255"/>
      <c r="B16" s="253"/>
    </row>
    <row r="17" spans="1:2" s="252" customFormat="1" ht="12.75">
      <c r="A17" s="104" t="s">
        <v>149</v>
      </c>
      <c r="B17" s="254">
        <v>0</v>
      </c>
    </row>
    <row r="18" spans="1:2" ht="12.75">
      <c r="A18" s="104"/>
      <c r="B18" s="253"/>
    </row>
    <row r="19" spans="1:2" s="252" customFormat="1" ht="12.75">
      <c r="A19" s="104" t="s">
        <v>309</v>
      </c>
      <c r="B19" s="254">
        <v>8958.3</v>
      </c>
    </row>
    <row r="20" spans="1:2" ht="12.75">
      <c r="A20" s="255" t="s">
        <v>150</v>
      </c>
      <c r="B20" s="253">
        <v>1299</v>
      </c>
    </row>
    <row r="21" spans="1:2" ht="12.75">
      <c r="A21" s="255" t="s">
        <v>151</v>
      </c>
      <c r="B21" s="253">
        <v>150.8</v>
      </c>
    </row>
    <row r="22" spans="1:2" ht="12.75">
      <c r="A22" s="255" t="s">
        <v>152</v>
      </c>
      <c r="B22" s="253">
        <v>0</v>
      </c>
    </row>
    <row r="23" spans="1:2" ht="12.75">
      <c r="A23" s="255" t="s">
        <v>153</v>
      </c>
      <c r="B23" s="253">
        <v>92.3</v>
      </c>
    </row>
    <row r="24" spans="1:2" ht="13.5" thickBot="1">
      <c r="A24" s="256" t="s">
        <v>154</v>
      </c>
      <c r="B24" s="257">
        <v>7390.6</v>
      </c>
    </row>
    <row r="25" spans="1:2" ht="12.75">
      <c r="A25" s="77"/>
      <c r="B25" s="258"/>
    </row>
    <row r="26" spans="1:2" ht="12.75">
      <c r="A26" s="77"/>
      <c r="B26" s="258"/>
    </row>
    <row r="27" spans="1:15" ht="15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</row>
    <row r="28" spans="1:11" ht="13.5" customHeight="1">
      <c r="A28" s="328"/>
      <c r="B28" s="328"/>
      <c r="C28" s="328"/>
      <c r="D28" s="328"/>
      <c r="E28" s="328"/>
      <c r="F28" s="328"/>
      <c r="G28" s="328"/>
      <c r="H28" s="328"/>
      <c r="I28" s="328"/>
      <c r="J28" s="328"/>
      <c r="K28" s="328"/>
    </row>
    <row r="29" spans="1:11" ht="15">
      <c r="A29" s="328"/>
      <c r="B29" s="328"/>
      <c r="C29" s="328"/>
      <c r="D29" s="328"/>
      <c r="E29" s="328"/>
      <c r="F29" s="328"/>
      <c r="G29" s="328"/>
      <c r="H29" s="328"/>
      <c r="I29" s="328"/>
      <c r="J29" s="328"/>
      <c r="K29" s="328"/>
    </row>
  </sheetData>
  <mergeCells count="7">
    <mergeCell ref="A29:K29"/>
    <mergeCell ref="A5:B5"/>
    <mergeCell ref="A1:B1"/>
    <mergeCell ref="A3:B3"/>
    <mergeCell ref="A27:O27"/>
    <mergeCell ref="A28:K28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7413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333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9</v>
      </c>
      <c r="D8" s="301" t="s">
        <v>20</v>
      </c>
      <c r="E8" s="301">
        <v>9</v>
      </c>
      <c r="F8" s="300" t="s">
        <v>20</v>
      </c>
      <c r="G8" s="300">
        <v>15000</v>
      </c>
      <c r="H8" s="301" t="s">
        <v>20</v>
      </c>
      <c r="I8" s="300">
        <v>135</v>
      </c>
      <c r="J8" s="285"/>
      <c r="K8" s="285"/>
    </row>
    <row r="9" spans="1:11" ht="12.75">
      <c r="A9" s="77" t="s">
        <v>230</v>
      </c>
      <c r="B9" s="272" t="s">
        <v>20</v>
      </c>
      <c r="C9" s="272">
        <v>2</v>
      </c>
      <c r="D9" s="267" t="s">
        <v>20</v>
      </c>
      <c r="E9" s="267">
        <v>2</v>
      </c>
      <c r="F9" s="272" t="s">
        <v>20</v>
      </c>
      <c r="G9" s="272">
        <v>16000</v>
      </c>
      <c r="H9" s="267" t="s">
        <v>20</v>
      </c>
      <c r="I9" s="272">
        <v>32</v>
      </c>
      <c r="J9" s="285"/>
      <c r="K9" s="285"/>
    </row>
    <row r="10" spans="1:11" ht="12.75">
      <c r="A10" s="77" t="s">
        <v>231</v>
      </c>
      <c r="B10" s="267" t="s">
        <v>20</v>
      </c>
      <c r="C10" s="267">
        <v>8</v>
      </c>
      <c r="D10" s="267" t="s">
        <v>20</v>
      </c>
      <c r="E10" s="267">
        <v>8</v>
      </c>
      <c r="F10" s="272" t="s">
        <v>20</v>
      </c>
      <c r="G10" s="272">
        <v>12000</v>
      </c>
      <c r="H10" s="267" t="s">
        <v>20</v>
      </c>
      <c r="I10" s="267">
        <v>96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8</v>
      </c>
      <c r="D11" s="267" t="s">
        <v>20</v>
      </c>
      <c r="E11" s="267">
        <v>8</v>
      </c>
      <c r="F11" s="272" t="s">
        <v>20</v>
      </c>
      <c r="G11" s="272">
        <v>16000</v>
      </c>
      <c r="H11" s="267" t="s">
        <v>20</v>
      </c>
      <c r="I11" s="272">
        <v>128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27</v>
      </c>
      <c r="D12" s="302" t="s">
        <v>20</v>
      </c>
      <c r="E12" s="302">
        <v>27</v>
      </c>
      <c r="F12" s="303" t="s">
        <v>20</v>
      </c>
      <c r="G12" s="303">
        <v>14481</v>
      </c>
      <c r="H12" s="302" t="s">
        <v>20</v>
      </c>
      <c r="I12" s="302">
        <v>391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 t="s">
        <v>20</v>
      </c>
      <c r="C14" s="302" t="s">
        <v>20</v>
      </c>
      <c r="D14" s="302" t="s">
        <v>20</v>
      </c>
      <c r="E14" s="302" t="s">
        <v>20</v>
      </c>
      <c r="F14" s="303" t="s">
        <v>20</v>
      </c>
      <c r="G14" s="302" t="s">
        <v>20</v>
      </c>
      <c r="H14" s="302" t="s">
        <v>20</v>
      </c>
      <c r="I14" s="303" t="s">
        <v>20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 t="s">
        <v>20</v>
      </c>
      <c r="C16" s="302" t="s">
        <v>20</v>
      </c>
      <c r="D16" s="302" t="s">
        <v>20</v>
      </c>
      <c r="E16" s="302" t="s">
        <v>20</v>
      </c>
      <c r="F16" s="303" t="s">
        <v>20</v>
      </c>
      <c r="G16" s="303" t="s">
        <v>20</v>
      </c>
      <c r="H16" s="302" t="s">
        <v>20</v>
      </c>
      <c r="I16" s="302" t="s">
        <v>20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22</v>
      </c>
      <c r="D18" s="267" t="s">
        <v>20</v>
      </c>
      <c r="E18" s="267">
        <v>22</v>
      </c>
      <c r="F18" s="272" t="s">
        <v>20</v>
      </c>
      <c r="G18" s="272">
        <v>20000</v>
      </c>
      <c r="H18" s="267" t="s">
        <v>20</v>
      </c>
      <c r="I18" s="272">
        <v>440</v>
      </c>
      <c r="J18" s="285"/>
      <c r="K18" s="285"/>
    </row>
    <row r="19" spans="1:11" ht="12.75">
      <c r="A19" s="77" t="s">
        <v>237</v>
      </c>
      <c r="B19" s="272">
        <v>1</v>
      </c>
      <c r="C19" s="271">
        <v>1</v>
      </c>
      <c r="D19" s="267" t="s">
        <v>20</v>
      </c>
      <c r="E19" s="267">
        <v>2</v>
      </c>
      <c r="F19" s="272">
        <v>12500</v>
      </c>
      <c r="G19" s="271">
        <v>20000</v>
      </c>
      <c r="H19" s="267" t="s">
        <v>20</v>
      </c>
      <c r="I19" s="272">
        <v>33</v>
      </c>
      <c r="J19" s="285"/>
      <c r="K19" s="285"/>
    </row>
    <row r="20" spans="1:11" ht="12.75">
      <c r="A20" s="77" t="s">
        <v>238</v>
      </c>
      <c r="B20" s="272">
        <v>1</v>
      </c>
      <c r="C20" s="272">
        <v>1</v>
      </c>
      <c r="D20" s="267" t="s">
        <v>20</v>
      </c>
      <c r="E20" s="267">
        <v>2</v>
      </c>
      <c r="F20" s="272">
        <v>12500</v>
      </c>
      <c r="G20" s="272">
        <v>21000</v>
      </c>
      <c r="H20" s="267" t="s">
        <v>20</v>
      </c>
      <c r="I20" s="272">
        <v>34</v>
      </c>
      <c r="J20" s="285"/>
      <c r="K20" s="285"/>
    </row>
    <row r="21" spans="1:11" ht="12.75">
      <c r="A21" s="286" t="s">
        <v>366</v>
      </c>
      <c r="B21" s="302">
        <v>2</v>
      </c>
      <c r="C21" s="302">
        <v>24</v>
      </c>
      <c r="D21" s="302" t="s">
        <v>20</v>
      </c>
      <c r="E21" s="302">
        <v>26</v>
      </c>
      <c r="F21" s="303">
        <v>12500</v>
      </c>
      <c r="G21" s="303">
        <v>20042</v>
      </c>
      <c r="H21" s="302" t="s">
        <v>20</v>
      </c>
      <c r="I21" s="302">
        <v>507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506</v>
      </c>
      <c r="D23" s="302" t="s">
        <v>20</v>
      </c>
      <c r="E23" s="302">
        <v>506</v>
      </c>
      <c r="F23" s="302" t="s">
        <v>20</v>
      </c>
      <c r="G23" s="303">
        <v>19715</v>
      </c>
      <c r="H23" s="302" t="s">
        <v>20</v>
      </c>
      <c r="I23" s="303">
        <v>9976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25</v>
      </c>
      <c r="D25" s="302" t="s">
        <v>20</v>
      </c>
      <c r="E25" s="302">
        <v>25</v>
      </c>
      <c r="F25" s="302" t="s">
        <v>20</v>
      </c>
      <c r="G25" s="303">
        <v>23500</v>
      </c>
      <c r="H25" s="302" t="s">
        <v>20</v>
      </c>
      <c r="I25" s="303">
        <v>588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>
        <v>80</v>
      </c>
      <c r="D27" s="267" t="s">
        <v>20</v>
      </c>
      <c r="E27" s="267">
        <v>80</v>
      </c>
      <c r="F27" s="267" t="s">
        <v>20</v>
      </c>
      <c r="G27" s="272">
        <v>12500</v>
      </c>
      <c r="H27" s="267" t="s">
        <v>20</v>
      </c>
      <c r="I27" s="267">
        <v>1000</v>
      </c>
      <c r="J27" s="285"/>
      <c r="K27" s="285"/>
    </row>
    <row r="28" spans="1:11" ht="12.75">
      <c r="A28" s="77" t="s">
        <v>242</v>
      </c>
      <c r="B28" s="267" t="s">
        <v>20</v>
      </c>
      <c r="C28" s="267">
        <v>5</v>
      </c>
      <c r="D28" s="267" t="s">
        <v>20</v>
      </c>
      <c r="E28" s="267">
        <v>5</v>
      </c>
      <c r="F28" s="267" t="s">
        <v>20</v>
      </c>
      <c r="G28" s="272">
        <v>10000</v>
      </c>
      <c r="H28" s="267" t="s">
        <v>20</v>
      </c>
      <c r="I28" s="267">
        <v>50</v>
      </c>
      <c r="J28" s="285"/>
      <c r="K28" s="285"/>
    </row>
    <row r="29" spans="1:11" ht="12.75">
      <c r="A29" s="77" t="s">
        <v>243</v>
      </c>
      <c r="B29" s="267" t="s">
        <v>20</v>
      </c>
      <c r="C29" s="272">
        <v>100</v>
      </c>
      <c r="D29" s="267" t="s">
        <v>20</v>
      </c>
      <c r="E29" s="267">
        <v>100</v>
      </c>
      <c r="F29" s="267" t="s">
        <v>20</v>
      </c>
      <c r="G29" s="272">
        <v>20000</v>
      </c>
      <c r="H29" s="267" t="s">
        <v>20</v>
      </c>
      <c r="I29" s="272">
        <v>2000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185</v>
      </c>
      <c r="D30" s="302" t="s">
        <v>20</v>
      </c>
      <c r="E30" s="302">
        <v>185</v>
      </c>
      <c r="F30" s="302" t="s">
        <v>20</v>
      </c>
      <c r="G30" s="303">
        <v>16486</v>
      </c>
      <c r="H30" s="302" t="s">
        <v>20</v>
      </c>
      <c r="I30" s="302">
        <v>3050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14</v>
      </c>
      <c r="C32" s="304">
        <v>198</v>
      </c>
      <c r="D32" s="267" t="s">
        <v>20</v>
      </c>
      <c r="E32" s="267">
        <v>212</v>
      </c>
      <c r="F32" s="304">
        <v>9355</v>
      </c>
      <c r="G32" s="304">
        <v>13650</v>
      </c>
      <c r="H32" s="267" t="s">
        <v>20</v>
      </c>
      <c r="I32" s="272">
        <v>2834</v>
      </c>
      <c r="J32" s="285"/>
      <c r="K32" s="285"/>
    </row>
    <row r="33" spans="1:11" ht="12.75">
      <c r="A33" s="77" t="s">
        <v>245</v>
      </c>
      <c r="B33" s="304">
        <v>3</v>
      </c>
      <c r="C33" s="304">
        <v>17</v>
      </c>
      <c r="D33" s="267" t="s">
        <v>20</v>
      </c>
      <c r="E33" s="267">
        <v>20</v>
      </c>
      <c r="F33" s="304">
        <v>7000</v>
      </c>
      <c r="G33" s="304">
        <v>15000</v>
      </c>
      <c r="H33" s="267" t="s">
        <v>20</v>
      </c>
      <c r="I33" s="272">
        <v>276</v>
      </c>
      <c r="J33" s="285"/>
      <c r="K33" s="285"/>
    </row>
    <row r="34" spans="1:11" ht="12.75">
      <c r="A34" s="77" t="s">
        <v>246</v>
      </c>
      <c r="B34" s="304">
        <v>4</v>
      </c>
      <c r="C34" s="304">
        <v>83</v>
      </c>
      <c r="D34" s="267" t="s">
        <v>20</v>
      </c>
      <c r="E34" s="267">
        <v>87</v>
      </c>
      <c r="F34" s="304">
        <v>10000</v>
      </c>
      <c r="G34" s="304">
        <v>16169</v>
      </c>
      <c r="H34" s="267" t="s">
        <v>20</v>
      </c>
      <c r="I34" s="272">
        <v>1382</v>
      </c>
      <c r="J34" s="285"/>
      <c r="K34" s="285"/>
    </row>
    <row r="35" spans="1:11" ht="12.75">
      <c r="A35" s="77" t="s">
        <v>247</v>
      </c>
      <c r="B35" s="304">
        <v>32</v>
      </c>
      <c r="C35" s="304">
        <v>106</v>
      </c>
      <c r="D35" s="267" t="s">
        <v>20</v>
      </c>
      <c r="E35" s="267">
        <v>138</v>
      </c>
      <c r="F35" s="304">
        <v>8000</v>
      </c>
      <c r="G35" s="304">
        <v>13811</v>
      </c>
      <c r="H35" s="267" t="s">
        <v>20</v>
      </c>
      <c r="I35" s="272">
        <v>1720</v>
      </c>
      <c r="J35" s="285"/>
      <c r="K35" s="285"/>
    </row>
    <row r="36" spans="1:11" ht="12.75">
      <c r="A36" s="286" t="s">
        <v>248</v>
      </c>
      <c r="B36" s="302">
        <v>53</v>
      </c>
      <c r="C36" s="302">
        <v>404</v>
      </c>
      <c r="D36" s="302" t="s">
        <v>20</v>
      </c>
      <c r="E36" s="302">
        <v>457</v>
      </c>
      <c r="F36" s="303">
        <v>8452</v>
      </c>
      <c r="G36" s="303">
        <v>14267</v>
      </c>
      <c r="H36" s="302" t="s">
        <v>20</v>
      </c>
      <c r="I36" s="302">
        <v>6212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>
        <v>8</v>
      </c>
      <c r="C38" s="303">
        <v>80</v>
      </c>
      <c r="D38" s="302" t="s">
        <v>20</v>
      </c>
      <c r="E38" s="302">
        <v>88</v>
      </c>
      <c r="F38" s="303">
        <v>6000</v>
      </c>
      <c r="G38" s="303">
        <v>21000</v>
      </c>
      <c r="H38" s="302" t="s">
        <v>20</v>
      </c>
      <c r="I38" s="303">
        <v>1728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1</v>
      </c>
      <c r="D40" s="267" t="s">
        <v>20</v>
      </c>
      <c r="E40" s="267">
        <v>1</v>
      </c>
      <c r="F40" s="267" t="s">
        <v>20</v>
      </c>
      <c r="G40" s="272">
        <v>13000</v>
      </c>
      <c r="H40" s="267" t="s">
        <v>20</v>
      </c>
      <c r="I40" s="272">
        <v>13</v>
      </c>
      <c r="J40" s="285"/>
      <c r="K40" s="285"/>
    </row>
    <row r="41" spans="1:11" ht="12.75">
      <c r="A41" s="77" t="s">
        <v>251</v>
      </c>
      <c r="B41" s="272" t="s">
        <v>20</v>
      </c>
      <c r="C41" s="272">
        <v>2</v>
      </c>
      <c r="D41" s="267" t="s">
        <v>20</v>
      </c>
      <c r="E41" s="267">
        <v>2</v>
      </c>
      <c r="F41" s="272" t="s">
        <v>20</v>
      </c>
      <c r="G41" s="272">
        <v>18000</v>
      </c>
      <c r="H41" s="267" t="s">
        <v>20</v>
      </c>
      <c r="I41" s="272">
        <v>36</v>
      </c>
      <c r="J41" s="285"/>
      <c r="K41" s="285"/>
    </row>
    <row r="42" spans="1:11" ht="12.75">
      <c r="A42" s="77" t="s">
        <v>252</v>
      </c>
      <c r="B42" s="272" t="s">
        <v>20</v>
      </c>
      <c r="C42" s="272" t="s">
        <v>20</v>
      </c>
      <c r="D42" s="267" t="s">
        <v>20</v>
      </c>
      <c r="E42" s="267" t="s">
        <v>20</v>
      </c>
      <c r="F42" s="272" t="s">
        <v>20</v>
      </c>
      <c r="G42" s="272" t="s">
        <v>20</v>
      </c>
      <c r="H42" s="267" t="s">
        <v>20</v>
      </c>
      <c r="I42" s="272" t="s">
        <v>20</v>
      </c>
      <c r="J42" s="285"/>
      <c r="K42" s="285"/>
    </row>
    <row r="43" spans="1:11" ht="12.75">
      <c r="A43" s="77" t="s">
        <v>253</v>
      </c>
      <c r="B43" s="267" t="s">
        <v>20</v>
      </c>
      <c r="C43" s="272" t="s">
        <v>20</v>
      </c>
      <c r="D43" s="267" t="s">
        <v>20</v>
      </c>
      <c r="E43" s="267" t="s">
        <v>20</v>
      </c>
      <c r="F43" s="267" t="s">
        <v>20</v>
      </c>
      <c r="G43" s="272" t="s">
        <v>20</v>
      </c>
      <c r="H43" s="267" t="s">
        <v>20</v>
      </c>
      <c r="I43" s="272" t="s">
        <v>20</v>
      </c>
      <c r="J43" s="285"/>
      <c r="K43" s="285"/>
    </row>
    <row r="44" spans="1:11" ht="12.75">
      <c r="A44" s="77" t="s">
        <v>254</v>
      </c>
      <c r="B44" s="272" t="s">
        <v>20</v>
      </c>
      <c r="C44" s="272">
        <v>8</v>
      </c>
      <c r="D44" s="267" t="s">
        <v>20</v>
      </c>
      <c r="E44" s="267">
        <v>8</v>
      </c>
      <c r="F44" s="272" t="s">
        <v>20</v>
      </c>
      <c r="G44" s="272">
        <v>14000</v>
      </c>
      <c r="H44" s="267" t="s">
        <v>20</v>
      </c>
      <c r="I44" s="272">
        <v>112</v>
      </c>
      <c r="J44" s="285"/>
      <c r="K44" s="285"/>
    </row>
    <row r="45" spans="1:11" ht="12.75">
      <c r="A45" s="77" t="s">
        <v>255</v>
      </c>
      <c r="B45" s="267" t="s">
        <v>20</v>
      </c>
      <c r="C45" s="272" t="s">
        <v>20</v>
      </c>
      <c r="D45" s="267" t="s">
        <v>20</v>
      </c>
      <c r="E45" s="267" t="s">
        <v>20</v>
      </c>
      <c r="F45" s="267" t="s">
        <v>20</v>
      </c>
      <c r="G45" s="272" t="s">
        <v>20</v>
      </c>
      <c r="H45" s="267" t="s">
        <v>20</v>
      </c>
      <c r="I45" s="272" t="s">
        <v>20</v>
      </c>
      <c r="J45" s="285"/>
      <c r="K45" s="285"/>
    </row>
    <row r="46" spans="1:11" ht="12.75">
      <c r="A46" s="77" t="s">
        <v>256</v>
      </c>
      <c r="B46" s="272" t="s">
        <v>20</v>
      </c>
      <c r="C46" s="272">
        <v>19</v>
      </c>
      <c r="D46" s="267" t="s">
        <v>20</v>
      </c>
      <c r="E46" s="267">
        <v>19</v>
      </c>
      <c r="F46" s="272" t="s">
        <v>20</v>
      </c>
      <c r="G46" s="272">
        <v>19700</v>
      </c>
      <c r="H46" s="267" t="s">
        <v>20</v>
      </c>
      <c r="I46" s="272">
        <v>374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1</v>
      </c>
      <c r="D47" s="271">
        <v>4</v>
      </c>
      <c r="E47" s="267">
        <v>5</v>
      </c>
      <c r="F47" s="267" t="s">
        <v>20</v>
      </c>
      <c r="G47" s="272">
        <v>22000</v>
      </c>
      <c r="H47" s="271">
        <v>33000</v>
      </c>
      <c r="I47" s="272">
        <v>154</v>
      </c>
      <c r="J47" s="285"/>
      <c r="K47" s="285"/>
    </row>
    <row r="48" spans="1:11" ht="12.75">
      <c r="A48" s="77" t="s">
        <v>258</v>
      </c>
      <c r="B48" s="272" t="s">
        <v>20</v>
      </c>
      <c r="C48" s="272">
        <v>1</v>
      </c>
      <c r="D48" s="267" t="s">
        <v>20</v>
      </c>
      <c r="E48" s="267">
        <v>1</v>
      </c>
      <c r="F48" s="272" t="s">
        <v>20</v>
      </c>
      <c r="G48" s="272">
        <v>18000</v>
      </c>
      <c r="H48" s="267" t="s">
        <v>20</v>
      </c>
      <c r="I48" s="272">
        <v>18</v>
      </c>
      <c r="J48" s="285"/>
      <c r="K48" s="285"/>
    </row>
    <row r="49" spans="1:11" ht="12.75">
      <c r="A49" s="286" t="s">
        <v>368</v>
      </c>
      <c r="B49" s="302" t="s">
        <v>20</v>
      </c>
      <c r="C49" s="302">
        <v>32</v>
      </c>
      <c r="D49" s="305">
        <v>4</v>
      </c>
      <c r="E49" s="302">
        <v>36</v>
      </c>
      <c r="F49" s="303" t="s">
        <v>20</v>
      </c>
      <c r="G49" s="303">
        <v>17978</v>
      </c>
      <c r="H49" s="305">
        <v>33000</v>
      </c>
      <c r="I49" s="302">
        <v>707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46</v>
      </c>
      <c r="D51" s="302" t="s">
        <v>20</v>
      </c>
      <c r="E51" s="302">
        <v>46</v>
      </c>
      <c r="F51" s="302" t="s">
        <v>20</v>
      </c>
      <c r="G51" s="303">
        <v>25000</v>
      </c>
      <c r="H51" s="302" t="s">
        <v>20</v>
      </c>
      <c r="I51" s="303">
        <v>1150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67" t="s">
        <v>20</v>
      </c>
      <c r="C53" s="272">
        <v>180</v>
      </c>
      <c r="D53" s="267" t="s">
        <v>20</v>
      </c>
      <c r="E53" s="267">
        <v>180</v>
      </c>
      <c r="F53" s="267" t="s">
        <v>20</v>
      </c>
      <c r="G53" s="272">
        <v>35000</v>
      </c>
      <c r="H53" s="267" t="s">
        <v>20</v>
      </c>
      <c r="I53" s="272">
        <v>6300</v>
      </c>
      <c r="J53" s="285"/>
      <c r="K53" s="285"/>
    </row>
    <row r="54" spans="1:11" ht="12.75">
      <c r="A54" s="77" t="s">
        <v>261</v>
      </c>
      <c r="B54" s="267" t="s">
        <v>20</v>
      </c>
      <c r="C54" s="272">
        <v>25</v>
      </c>
      <c r="D54" s="267" t="s">
        <v>20</v>
      </c>
      <c r="E54" s="267">
        <v>25</v>
      </c>
      <c r="F54" s="267" t="s">
        <v>20</v>
      </c>
      <c r="G54" s="272">
        <v>15780</v>
      </c>
      <c r="H54" s="267" t="s">
        <v>20</v>
      </c>
      <c r="I54" s="272">
        <v>395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4</v>
      </c>
      <c r="D55" s="267" t="s">
        <v>20</v>
      </c>
      <c r="E55" s="267">
        <v>4</v>
      </c>
      <c r="F55" s="267" t="s">
        <v>20</v>
      </c>
      <c r="G55" s="272">
        <v>15500</v>
      </c>
      <c r="H55" s="267" t="s">
        <v>20</v>
      </c>
      <c r="I55" s="272">
        <v>62</v>
      </c>
      <c r="J55" s="285"/>
      <c r="K55" s="285"/>
    </row>
    <row r="56" spans="1:11" ht="12.75">
      <c r="A56" s="77" t="s">
        <v>263</v>
      </c>
      <c r="B56" s="267" t="s">
        <v>20</v>
      </c>
      <c r="C56" s="272">
        <v>4</v>
      </c>
      <c r="D56" s="267" t="s">
        <v>20</v>
      </c>
      <c r="E56" s="267">
        <v>4</v>
      </c>
      <c r="F56" s="267" t="s">
        <v>20</v>
      </c>
      <c r="G56" s="272">
        <v>14800</v>
      </c>
      <c r="H56" s="267" t="s">
        <v>20</v>
      </c>
      <c r="I56" s="272">
        <v>59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19</v>
      </c>
      <c r="D57" s="267" t="s">
        <v>20</v>
      </c>
      <c r="E57" s="267">
        <v>19</v>
      </c>
      <c r="F57" s="267" t="s">
        <v>20</v>
      </c>
      <c r="G57" s="272">
        <v>18000</v>
      </c>
      <c r="H57" s="267" t="s">
        <v>20</v>
      </c>
      <c r="I57" s="272">
        <v>342</v>
      </c>
      <c r="J57" s="285"/>
      <c r="K57" s="285"/>
    </row>
    <row r="58" spans="1:11" ht="12.75">
      <c r="A58" s="286" t="s">
        <v>265</v>
      </c>
      <c r="B58" s="302" t="s">
        <v>20</v>
      </c>
      <c r="C58" s="302">
        <v>232</v>
      </c>
      <c r="D58" s="302" t="s">
        <v>20</v>
      </c>
      <c r="E58" s="302">
        <v>232</v>
      </c>
      <c r="F58" s="302" t="s">
        <v>20</v>
      </c>
      <c r="G58" s="303">
        <v>30852</v>
      </c>
      <c r="H58" s="302" t="s">
        <v>20</v>
      </c>
      <c r="I58" s="302">
        <v>7158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162</v>
      </c>
      <c r="D60" s="272" t="s">
        <v>20</v>
      </c>
      <c r="E60" s="267">
        <v>162</v>
      </c>
      <c r="F60" s="267" t="s">
        <v>20</v>
      </c>
      <c r="G60" s="272">
        <v>16000</v>
      </c>
      <c r="H60" s="272" t="s">
        <v>20</v>
      </c>
      <c r="I60" s="272">
        <v>2592</v>
      </c>
      <c r="J60" s="285"/>
      <c r="K60" s="285"/>
    </row>
    <row r="61" spans="1:11" ht="12.75">
      <c r="A61" s="77" t="s">
        <v>267</v>
      </c>
      <c r="B61" s="272">
        <v>3</v>
      </c>
      <c r="C61" s="272">
        <v>34</v>
      </c>
      <c r="D61" s="267" t="s">
        <v>20</v>
      </c>
      <c r="E61" s="267">
        <v>37</v>
      </c>
      <c r="F61" s="272" t="s">
        <v>20</v>
      </c>
      <c r="G61" s="272">
        <v>18300</v>
      </c>
      <c r="H61" s="267" t="s">
        <v>20</v>
      </c>
      <c r="I61" s="272">
        <v>622</v>
      </c>
      <c r="J61" s="285"/>
      <c r="K61" s="285"/>
    </row>
    <row r="62" spans="1:11" ht="12.75">
      <c r="A62" s="77" t="s">
        <v>268</v>
      </c>
      <c r="B62" s="267" t="s">
        <v>20</v>
      </c>
      <c r="C62" s="272">
        <v>81</v>
      </c>
      <c r="D62" s="267" t="s">
        <v>20</v>
      </c>
      <c r="E62" s="267">
        <v>81</v>
      </c>
      <c r="F62" s="267" t="s">
        <v>20</v>
      </c>
      <c r="G62" s="272">
        <v>20000</v>
      </c>
      <c r="H62" s="267" t="s">
        <v>20</v>
      </c>
      <c r="I62" s="272">
        <v>1620</v>
      </c>
      <c r="J62" s="285"/>
      <c r="K62" s="285"/>
    </row>
    <row r="63" spans="1:11" ht="12.75">
      <c r="A63" s="286" t="s">
        <v>269</v>
      </c>
      <c r="B63" s="302">
        <v>3</v>
      </c>
      <c r="C63" s="302">
        <v>277</v>
      </c>
      <c r="D63" s="302" t="s">
        <v>20</v>
      </c>
      <c r="E63" s="302">
        <v>280</v>
      </c>
      <c r="F63" s="303" t="s">
        <v>20</v>
      </c>
      <c r="G63" s="303">
        <v>17452</v>
      </c>
      <c r="H63" s="303" t="s">
        <v>20</v>
      </c>
      <c r="I63" s="302">
        <v>4834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44</v>
      </c>
      <c r="D65" s="302" t="s">
        <v>20</v>
      </c>
      <c r="E65" s="302">
        <v>44</v>
      </c>
      <c r="F65" s="302" t="s">
        <v>20</v>
      </c>
      <c r="G65" s="303">
        <v>24200</v>
      </c>
      <c r="H65" s="302" t="s">
        <v>20</v>
      </c>
      <c r="I65" s="303">
        <v>1064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>
        <v>700</v>
      </c>
      <c r="D67" s="267" t="s">
        <v>20</v>
      </c>
      <c r="E67" s="267">
        <v>700</v>
      </c>
      <c r="F67" s="267" t="s">
        <v>20</v>
      </c>
      <c r="G67" s="272">
        <v>17000</v>
      </c>
      <c r="H67" s="267" t="s">
        <v>20</v>
      </c>
      <c r="I67" s="272">
        <v>11900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40</v>
      </c>
      <c r="D68" s="267" t="s">
        <v>20</v>
      </c>
      <c r="E68" s="267">
        <v>40</v>
      </c>
      <c r="F68" s="267" t="s">
        <v>20</v>
      </c>
      <c r="G68" s="272">
        <v>15000</v>
      </c>
      <c r="H68" s="267" t="s">
        <v>20</v>
      </c>
      <c r="I68" s="272">
        <v>600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740</v>
      </c>
      <c r="D69" s="302" t="s">
        <v>20</v>
      </c>
      <c r="E69" s="302">
        <v>740</v>
      </c>
      <c r="F69" s="302" t="s">
        <v>20</v>
      </c>
      <c r="G69" s="303">
        <v>16892</v>
      </c>
      <c r="H69" s="302" t="s">
        <v>20</v>
      </c>
      <c r="I69" s="302">
        <v>12500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>
        <v>9</v>
      </c>
      <c r="D71" s="272" t="s">
        <v>20</v>
      </c>
      <c r="E71" s="267">
        <v>9</v>
      </c>
      <c r="F71" s="267" t="s">
        <v>20</v>
      </c>
      <c r="G71" s="272">
        <v>15000</v>
      </c>
      <c r="H71" s="272" t="s">
        <v>20</v>
      </c>
      <c r="I71" s="272">
        <v>135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25</v>
      </c>
      <c r="D72" s="267" t="s">
        <v>20</v>
      </c>
      <c r="E72" s="267">
        <v>25</v>
      </c>
      <c r="F72" s="267" t="s">
        <v>20</v>
      </c>
      <c r="G72" s="272">
        <v>18480</v>
      </c>
      <c r="H72" s="267" t="s">
        <v>20</v>
      </c>
      <c r="I72" s="272">
        <v>462</v>
      </c>
      <c r="J72" s="285"/>
      <c r="K72" s="285"/>
    </row>
    <row r="73" spans="1:11" ht="12.75">
      <c r="A73" s="77" t="s">
        <v>276</v>
      </c>
      <c r="B73" s="272">
        <v>2</v>
      </c>
      <c r="C73" s="272">
        <v>108</v>
      </c>
      <c r="D73" s="267" t="s">
        <v>20</v>
      </c>
      <c r="E73" s="267">
        <v>110</v>
      </c>
      <c r="F73" s="272">
        <v>7500</v>
      </c>
      <c r="G73" s="272">
        <v>20000</v>
      </c>
      <c r="H73" s="267" t="s">
        <v>20</v>
      </c>
      <c r="I73" s="272">
        <v>2175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80</v>
      </c>
      <c r="D74" s="267" t="s">
        <v>20</v>
      </c>
      <c r="E74" s="267">
        <v>80</v>
      </c>
      <c r="F74" s="267" t="s">
        <v>20</v>
      </c>
      <c r="G74" s="272">
        <v>8900</v>
      </c>
      <c r="H74" s="267" t="s">
        <v>20</v>
      </c>
      <c r="I74" s="272">
        <v>712</v>
      </c>
      <c r="J74" s="285"/>
      <c r="K74" s="285"/>
    </row>
    <row r="75" spans="1:11" ht="12.75">
      <c r="A75" s="77" t="s">
        <v>278</v>
      </c>
      <c r="B75" s="272">
        <v>1</v>
      </c>
      <c r="C75" s="272">
        <v>6</v>
      </c>
      <c r="D75" s="267" t="s">
        <v>20</v>
      </c>
      <c r="E75" s="267">
        <v>7</v>
      </c>
      <c r="F75" s="272">
        <v>6000</v>
      </c>
      <c r="G75" s="272">
        <v>20500</v>
      </c>
      <c r="H75" s="267" t="s">
        <v>20</v>
      </c>
      <c r="I75" s="272">
        <v>129</v>
      </c>
      <c r="J75" s="285"/>
      <c r="K75" s="285"/>
    </row>
    <row r="76" spans="1:11" ht="12.75">
      <c r="A76" s="77" t="s">
        <v>279</v>
      </c>
      <c r="B76" s="272">
        <v>1</v>
      </c>
      <c r="C76" s="272">
        <v>53</v>
      </c>
      <c r="D76" s="267" t="s">
        <v>20</v>
      </c>
      <c r="E76" s="267">
        <v>54</v>
      </c>
      <c r="F76" s="272">
        <v>2500</v>
      </c>
      <c r="G76" s="272">
        <v>14300</v>
      </c>
      <c r="H76" s="267" t="s">
        <v>20</v>
      </c>
      <c r="I76" s="272">
        <v>760</v>
      </c>
      <c r="J76" s="285"/>
      <c r="K76" s="285"/>
    </row>
    <row r="77" spans="1:11" ht="12.75">
      <c r="A77" s="77" t="s">
        <v>280</v>
      </c>
      <c r="B77" s="267" t="s">
        <v>20</v>
      </c>
      <c r="C77" s="272">
        <v>42</v>
      </c>
      <c r="D77" s="267" t="s">
        <v>20</v>
      </c>
      <c r="E77" s="267">
        <v>42</v>
      </c>
      <c r="F77" s="267" t="s">
        <v>20</v>
      </c>
      <c r="G77" s="272">
        <v>20000</v>
      </c>
      <c r="H77" s="267" t="s">
        <v>20</v>
      </c>
      <c r="I77" s="272">
        <v>840</v>
      </c>
      <c r="J77" s="285"/>
      <c r="K77" s="285"/>
    </row>
    <row r="78" spans="1:11" ht="12.75">
      <c r="A78" s="77" t="s">
        <v>281</v>
      </c>
      <c r="B78" s="267" t="s">
        <v>20</v>
      </c>
      <c r="C78" s="272">
        <v>11</v>
      </c>
      <c r="D78" s="267" t="s">
        <v>20</v>
      </c>
      <c r="E78" s="267">
        <v>11</v>
      </c>
      <c r="F78" s="267" t="s">
        <v>20</v>
      </c>
      <c r="G78" s="272">
        <v>17500</v>
      </c>
      <c r="H78" s="267" t="s">
        <v>20</v>
      </c>
      <c r="I78" s="272">
        <v>193</v>
      </c>
      <c r="J78" s="285"/>
      <c r="K78" s="285"/>
    </row>
    <row r="79" spans="1:11" ht="12.75">
      <c r="A79" s="286" t="s">
        <v>369</v>
      </c>
      <c r="B79" s="302">
        <v>4</v>
      </c>
      <c r="C79" s="302">
        <v>334</v>
      </c>
      <c r="D79" s="302" t="s">
        <v>20</v>
      </c>
      <c r="E79" s="302">
        <v>338</v>
      </c>
      <c r="F79" s="303">
        <v>5875</v>
      </c>
      <c r="G79" s="303">
        <v>16115</v>
      </c>
      <c r="H79" s="303" t="s">
        <v>20</v>
      </c>
      <c r="I79" s="302">
        <v>5406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67" t="s">
        <v>20</v>
      </c>
      <c r="C81" s="272">
        <v>15</v>
      </c>
      <c r="D81" s="267" t="s">
        <v>20</v>
      </c>
      <c r="E81" s="267">
        <v>15</v>
      </c>
      <c r="F81" s="267" t="s">
        <v>20</v>
      </c>
      <c r="G81" s="272">
        <v>30000</v>
      </c>
      <c r="H81" s="267" t="s">
        <v>20</v>
      </c>
      <c r="I81" s="272">
        <v>450</v>
      </c>
      <c r="J81" s="285"/>
      <c r="K81" s="285"/>
    </row>
    <row r="82" spans="1:11" ht="12.75">
      <c r="A82" s="77" t="s">
        <v>283</v>
      </c>
      <c r="B82" s="272" t="s">
        <v>20</v>
      </c>
      <c r="C82" s="272">
        <v>15</v>
      </c>
      <c r="D82" s="267" t="s">
        <v>20</v>
      </c>
      <c r="E82" s="267">
        <v>15</v>
      </c>
      <c r="F82" s="272" t="s">
        <v>20</v>
      </c>
      <c r="G82" s="272">
        <v>14000</v>
      </c>
      <c r="H82" s="267" t="s">
        <v>20</v>
      </c>
      <c r="I82" s="272">
        <v>210</v>
      </c>
      <c r="J82" s="285"/>
      <c r="K82" s="285"/>
    </row>
    <row r="83" spans="1:11" ht="12.75">
      <c r="A83" s="286" t="s">
        <v>284</v>
      </c>
      <c r="B83" s="303" t="s">
        <v>20</v>
      </c>
      <c r="C83" s="303">
        <v>30</v>
      </c>
      <c r="D83" s="302" t="s">
        <v>20</v>
      </c>
      <c r="E83" s="302">
        <v>30</v>
      </c>
      <c r="F83" s="303" t="s">
        <v>20</v>
      </c>
      <c r="G83" s="303">
        <v>22000</v>
      </c>
      <c r="H83" s="302" t="s">
        <v>20</v>
      </c>
      <c r="I83" s="303">
        <v>660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70</v>
      </c>
      <c r="C85" s="277">
        <v>2986</v>
      </c>
      <c r="D85" s="277">
        <v>4</v>
      </c>
      <c r="E85" s="277">
        <f>SUM(E12:E16,E21:E25,E30,E36:E38,E49:E51,E58,E63:E65,E69,E79,E83)</f>
        <v>3060</v>
      </c>
      <c r="F85" s="306">
        <v>7778</v>
      </c>
      <c r="G85" s="306">
        <v>18504</v>
      </c>
      <c r="H85" s="306">
        <v>33000</v>
      </c>
      <c r="I85" s="277">
        <f>SUM(I12:I16,I21:I25,I30,I36:I38,I49:I51,I58,I63:I65,I69,I79,I83)</f>
        <v>55931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H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58" customWidth="1"/>
    <col min="7" max="8" width="13.574218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70"/>
      <c r="H1" s="70"/>
    </row>
    <row r="2" s="72" customFormat="1" ht="14.25"/>
    <row r="3" spans="1:6" s="72" customFormat="1" ht="15">
      <c r="A3" s="328" t="s">
        <v>35</v>
      </c>
      <c r="B3" s="328"/>
      <c r="C3" s="328"/>
      <c r="D3" s="328"/>
      <c r="E3" s="328"/>
      <c r="F3" s="328"/>
    </row>
    <row r="4" spans="1:6" s="72" customFormat="1" ht="15">
      <c r="A4" s="78"/>
      <c r="B4" s="79"/>
      <c r="C4" s="79"/>
      <c r="D4" s="79"/>
      <c r="E4" s="79"/>
      <c r="F4" s="79"/>
    </row>
    <row r="5" spans="2:6" ht="12.75">
      <c r="B5" s="80"/>
      <c r="C5" s="80"/>
      <c r="D5" s="80"/>
      <c r="E5" s="76" t="s">
        <v>10</v>
      </c>
      <c r="F5" s="80"/>
    </row>
    <row r="6" spans="1:6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</row>
    <row r="7" spans="2:6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</row>
    <row r="8" spans="1:6" ht="13.5" thickBot="1">
      <c r="A8" s="77"/>
      <c r="B8" s="80"/>
      <c r="C8" s="80"/>
      <c r="D8" s="80"/>
      <c r="E8" s="76" t="s">
        <v>19</v>
      </c>
      <c r="F8" s="80"/>
    </row>
    <row r="9" spans="1:6" ht="12.75">
      <c r="A9" s="63">
        <v>1985</v>
      </c>
      <c r="B9" s="132">
        <v>4</v>
      </c>
      <c r="C9" s="222">
        <v>208</v>
      </c>
      <c r="D9" s="132">
        <v>83</v>
      </c>
      <c r="E9" s="223">
        <v>15.35585926700564</v>
      </c>
      <c r="F9" s="224">
        <v>12747.466733980022</v>
      </c>
    </row>
    <row r="10" spans="1:6" ht="12.75">
      <c r="A10" s="65">
        <v>1986</v>
      </c>
      <c r="B10" s="133">
        <v>4</v>
      </c>
      <c r="C10" s="52">
        <v>213</v>
      </c>
      <c r="D10" s="133">
        <v>85.3</v>
      </c>
      <c r="E10" s="225">
        <v>17.964251800031253</v>
      </c>
      <c r="F10" s="226">
        <v>15325.808661786448</v>
      </c>
    </row>
    <row r="11" spans="1:6" ht="12.75">
      <c r="A11" s="65">
        <v>1987</v>
      </c>
      <c r="B11" s="133">
        <v>3.9</v>
      </c>
      <c r="C11" s="52">
        <v>206</v>
      </c>
      <c r="D11" s="133">
        <v>80.4</v>
      </c>
      <c r="E11" s="225">
        <v>19.9896625918046</v>
      </c>
      <c r="F11" s="226">
        <v>16035.002944959311</v>
      </c>
    </row>
    <row r="12" spans="1:6" ht="12.75">
      <c r="A12" s="65">
        <v>1988</v>
      </c>
      <c r="B12" s="133">
        <v>4.4</v>
      </c>
      <c r="C12" s="52">
        <v>215</v>
      </c>
      <c r="D12" s="133">
        <v>94.5</v>
      </c>
      <c r="E12" s="225">
        <v>20.47047227531163</v>
      </c>
      <c r="F12" s="226">
        <v>19340.56951907011</v>
      </c>
    </row>
    <row r="13" spans="1:6" ht="12.75">
      <c r="A13" s="65">
        <v>1989</v>
      </c>
      <c r="B13" s="133">
        <v>4.1</v>
      </c>
      <c r="C13" s="52">
        <v>213</v>
      </c>
      <c r="D13" s="133">
        <v>87.9</v>
      </c>
      <c r="E13" s="225">
        <v>21.53426370007092</v>
      </c>
      <c r="F13" s="226">
        <v>18928.617792362336</v>
      </c>
    </row>
    <row r="14" spans="1:6" ht="12.75">
      <c r="A14" s="65">
        <v>1990</v>
      </c>
      <c r="B14" s="133">
        <v>4.1</v>
      </c>
      <c r="C14" s="52">
        <v>219.268292682927</v>
      </c>
      <c r="D14" s="133">
        <v>89.9</v>
      </c>
      <c r="E14" s="225">
        <v>23.41543158679216</v>
      </c>
      <c r="F14" s="226">
        <v>21050.47299652615</v>
      </c>
    </row>
    <row r="15" spans="1:6" ht="12.75">
      <c r="A15" s="65">
        <v>1991</v>
      </c>
      <c r="B15" s="133">
        <v>4.3</v>
      </c>
      <c r="C15" s="52">
        <v>221</v>
      </c>
      <c r="D15" s="133">
        <v>95.2</v>
      </c>
      <c r="E15" s="225">
        <v>25.416801894390154</v>
      </c>
      <c r="F15" s="226">
        <v>24196.747322491075</v>
      </c>
    </row>
    <row r="16" spans="1:6" ht="12.75">
      <c r="A16" s="65">
        <v>1992</v>
      </c>
      <c r="B16" s="133">
        <v>4.1</v>
      </c>
      <c r="C16" s="52">
        <v>220.4067044614247</v>
      </c>
      <c r="D16" s="133">
        <v>89.4</v>
      </c>
      <c r="E16" s="225">
        <v>22.8023992403207</v>
      </c>
      <c r="F16" s="226">
        <v>20385.344920846703</v>
      </c>
    </row>
    <row r="17" spans="1:6" ht="12.75">
      <c r="A17" s="91">
        <v>1993</v>
      </c>
      <c r="B17" s="134">
        <v>3.3</v>
      </c>
      <c r="C17" s="51">
        <v>212.72727272727275</v>
      </c>
      <c r="D17" s="134">
        <v>70.2</v>
      </c>
      <c r="E17" s="227">
        <v>23.10290529251259</v>
      </c>
      <c r="F17" s="226">
        <v>16218.239515343837</v>
      </c>
    </row>
    <row r="18" spans="1:6" ht="12.75">
      <c r="A18" s="91">
        <v>1994</v>
      </c>
      <c r="B18" s="134">
        <v>2.888</v>
      </c>
      <c r="C18" s="51">
        <v>208.90927977839334</v>
      </c>
      <c r="D18" s="134">
        <v>60.333</v>
      </c>
      <c r="E18" s="227">
        <v>22.06315435192865</v>
      </c>
      <c r="F18" s="226">
        <v>13311.362915149111</v>
      </c>
    </row>
    <row r="19" spans="1:6" ht="12.75">
      <c r="A19" s="91">
        <v>1995</v>
      </c>
      <c r="B19" s="134">
        <v>2.693</v>
      </c>
      <c r="C19" s="51">
        <v>201.6784255477163</v>
      </c>
      <c r="D19" s="134">
        <v>54.312</v>
      </c>
      <c r="E19" s="227">
        <v>22.069164472972485</v>
      </c>
      <c r="F19" s="226">
        <v>11986.204608560814</v>
      </c>
    </row>
    <row r="20" spans="1:6" ht="12.75">
      <c r="A20" s="91">
        <v>1996</v>
      </c>
      <c r="B20" s="114">
        <v>2.59</v>
      </c>
      <c r="C20" s="51">
        <v>219.1776061776062</v>
      </c>
      <c r="D20" s="114">
        <v>56.767</v>
      </c>
      <c r="E20" s="228">
        <v>23.175026745038647</v>
      </c>
      <c r="F20" s="226">
        <v>13155.76743235609</v>
      </c>
    </row>
    <row r="21" spans="1:6" ht="12.75">
      <c r="A21" s="91">
        <v>1997</v>
      </c>
      <c r="B21" s="114">
        <v>2.5</v>
      </c>
      <c r="C21" s="51">
        <v>230.4</v>
      </c>
      <c r="D21" s="114">
        <v>57.6</v>
      </c>
      <c r="E21" s="228">
        <v>25.008113663409183</v>
      </c>
      <c r="F21" s="226">
        <v>14404.673470123687</v>
      </c>
    </row>
    <row r="22" spans="1:6" ht="12.75">
      <c r="A22" s="91">
        <v>1998</v>
      </c>
      <c r="B22" s="114">
        <v>2.4</v>
      </c>
      <c r="C22" s="51">
        <v>249.58333333333334</v>
      </c>
      <c r="D22" s="114">
        <v>59.9</v>
      </c>
      <c r="E22" s="228">
        <v>23.914271633430698</v>
      </c>
      <c r="F22" s="226">
        <v>14324.648708424986</v>
      </c>
    </row>
    <row r="23" spans="1:6" ht="12.75">
      <c r="A23" s="91">
        <v>1999</v>
      </c>
      <c r="B23" s="114">
        <v>2.3</v>
      </c>
      <c r="C23" s="51">
        <f>D23/B23*10</f>
        <v>246.08695652173913</v>
      </c>
      <c r="D23" s="114">
        <v>56.6</v>
      </c>
      <c r="E23" s="228">
        <v>27.484283533470364</v>
      </c>
      <c r="F23" s="226">
        <f>D23*E23*10</f>
        <v>15556.104479944226</v>
      </c>
    </row>
    <row r="24" spans="1:6" ht="12.75">
      <c r="A24" s="91">
        <v>2000</v>
      </c>
      <c r="B24" s="114">
        <v>2.6</v>
      </c>
      <c r="C24" s="51">
        <f>D24/B24*10</f>
        <v>277.30769230769226</v>
      </c>
      <c r="D24" s="114">
        <v>72.1</v>
      </c>
      <c r="E24" s="228">
        <v>29.08</v>
      </c>
      <c r="F24" s="226">
        <f>D24*E24*10</f>
        <v>20966.679999999997</v>
      </c>
    </row>
    <row r="25" spans="1:6" ht="12.75">
      <c r="A25" s="91">
        <v>2001</v>
      </c>
      <c r="B25" s="114">
        <v>2.698</v>
      </c>
      <c r="C25" s="51">
        <f>D25/B25*10</f>
        <v>279.9518161601186</v>
      </c>
      <c r="D25" s="114">
        <v>75.531</v>
      </c>
      <c r="E25" s="228">
        <v>33.49440457730818</v>
      </c>
      <c r="F25" s="226">
        <f>D25*E25*10</f>
        <v>25298.658721286643</v>
      </c>
    </row>
    <row r="26" spans="1:6" ht="13.5" thickBot="1">
      <c r="A26" s="67">
        <v>2002</v>
      </c>
      <c r="B26" s="116">
        <v>2.778</v>
      </c>
      <c r="C26" s="56">
        <f>D26/B26*10</f>
        <v>273.50251979841613</v>
      </c>
      <c r="D26" s="116">
        <v>75.979</v>
      </c>
      <c r="E26" s="159">
        <v>35.42</v>
      </c>
      <c r="F26" s="229">
        <f>D26*E26*10</f>
        <v>26911.7618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6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7414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334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43</v>
      </c>
      <c r="D8" s="307">
        <v>4</v>
      </c>
      <c r="E8" s="301">
        <v>47</v>
      </c>
      <c r="F8" s="300" t="s">
        <v>20</v>
      </c>
      <c r="G8" s="300">
        <v>16000</v>
      </c>
      <c r="H8" s="307">
        <v>20000</v>
      </c>
      <c r="I8" s="300">
        <v>768</v>
      </c>
      <c r="J8" s="285"/>
      <c r="K8" s="285"/>
    </row>
    <row r="9" spans="1:11" ht="12.75">
      <c r="A9" s="77" t="s">
        <v>230</v>
      </c>
      <c r="B9" s="272" t="s">
        <v>20</v>
      </c>
      <c r="C9" s="272">
        <v>10</v>
      </c>
      <c r="D9" s="267" t="s">
        <v>20</v>
      </c>
      <c r="E9" s="267">
        <v>10</v>
      </c>
      <c r="F9" s="272" t="s">
        <v>20</v>
      </c>
      <c r="G9" s="272">
        <v>15000</v>
      </c>
      <c r="H9" s="267" t="s">
        <v>20</v>
      </c>
      <c r="I9" s="272">
        <v>150</v>
      </c>
      <c r="J9" s="285"/>
      <c r="K9" s="285"/>
    </row>
    <row r="10" spans="1:11" ht="12.75">
      <c r="A10" s="77" t="s">
        <v>231</v>
      </c>
      <c r="B10" s="267" t="s">
        <v>20</v>
      </c>
      <c r="C10" s="267">
        <v>42</v>
      </c>
      <c r="D10" s="267" t="s">
        <v>20</v>
      </c>
      <c r="E10" s="267">
        <v>42</v>
      </c>
      <c r="F10" s="272" t="s">
        <v>20</v>
      </c>
      <c r="G10" s="272">
        <v>13000</v>
      </c>
      <c r="H10" s="267" t="s">
        <v>20</v>
      </c>
      <c r="I10" s="267">
        <v>546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40</v>
      </c>
      <c r="D11" s="267" t="s">
        <v>20</v>
      </c>
      <c r="E11" s="267">
        <v>40</v>
      </c>
      <c r="F11" s="272" t="s">
        <v>20</v>
      </c>
      <c r="G11" s="272">
        <v>26000</v>
      </c>
      <c r="H11" s="267" t="s">
        <v>20</v>
      </c>
      <c r="I11" s="272">
        <v>1040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135</v>
      </c>
      <c r="D12" s="305">
        <v>4</v>
      </c>
      <c r="E12" s="302">
        <v>139</v>
      </c>
      <c r="F12" s="303" t="s">
        <v>20</v>
      </c>
      <c r="G12" s="303">
        <v>17956</v>
      </c>
      <c r="H12" s="305">
        <v>20000</v>
      </c>
      <c r="I12" s="302">
        <v>2504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7</v>
      </c>
      <c r="C14" s="302" t="s">
        <v>20</v>
      </c>
      <c r="D14" s="302" t="s">
        <v>20</v>
      </c>
      <c r="E14" s="302">
        <v>7</v>
      </c>
      <c r="F14" s="303">
        <v>21000</v>
      </c>
      <c r="G14" s="302" t="s">
        <v>20</v>
      </c>
      <c r="H14" s="302" t="s">
        <v>20</v>
      </c>
      <c r="I14" s="303">
        <v>147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>
        <v>9</v>
      </c>
      <c r="C16" s="302" t="s">
        <v>20</v>
      </c>
      <c r="D16" s="302" t="s">
        <v>20</v>
      </c>
      <c r="E16" s="302">
        <v>9</v>
      </c>
      <c r="F16" s="303">
        <v>16000</v>
      </c>
      <c r="G16" s="303" t="s">
        <v>20</v>
      </c>
      <c r="H16" s="302" t="s">
        <v>20</v>
      </c>
      <c r="I16" s="302">
        <v>144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10</v>
      </c>
      <c r="D18" s="271">
        <v>2</v>
      </c>
      <c r="E18" s="267">
        <v>12</v>
      </c>
      <c r="F18" s="272" t="s">
        <v>20</v>
      </c>
      <c r="G18" s="272">
        <v>22500</v>
      </c>
      <c r="H18" s="271">
        <v>34000</v>
      </c>
      <c r="I18" s="272">
        <v>293</v>
      </c>
      <c r="J18" s="285"/>
      <c r="K18" s="285"/>
    </row>
    <row r="19" spans="1:11" ht="12.75">
      <c r="A19" s="77" t="s">
        <v>237</v>
      </c>
      <c r="B19" s="272">
        <v>16</v>
      </c>
      <c r="C19" s="271">
        <v>9</v>
      </c>
      <c r="D19" s="271">
        <v>3</v>
      </c>
      <c r="E19" s="267">
        <v>28</v>
      </c>
      <c r="F19" s="272">
        <v>16000</v>
      </c>
      <c r="G19" s="271">
        <v>23000</v>
      </c>
      <c r="H19" s="271">
        <v>38000</v>
      </c>
      <c r="I19" s="272">
        <v>577</v>
      </c>
      <c r="J19" s="285"/>
      <c r="K19" s="285"/>
    </row>
    <row r="20" spans="1:11" ht="12.75">
      <c r="A20" s="77" t="s">
        <v>238</v>
      </c>
      <c r="B20" s="272">
        <v>18</v>
      </c>
      <c r="C20" s="272">
        <v>40</v>
      </c>
      <c r="D20" s="271">
        <v>3</v>
      </c>
      <c r="E20" s="267">
        <v>61</v>
      </c>
      <c r="F20" s="272">
        <v>15000</v>
      </c>
      <c r="G20" s="272">
        <v>23000</v>
      </c>
      <c r="H20" s="271">
        <v>40000</v>
      </c>
      <c r="I20" s="272">
        <v>1310</v>
      </c>
      <c r="J20" s="285"/>
      <c r="K20" s="285"/>
    </row>
    <row r="21" spans="1:11" ht="12.75">
      <c r="A21" s="286" t="s">
        <v>366</v>
      </c>
      <c r="B21" s="302">
        <v>34</v>
      </c>
      <c r="C21" s="302">
        <v>59</v>
      </c>
      <c r="D21" s="305">
        <v>8</v>
      </c>
      <c r="E21" s="302">
        <v>101</v>
      </c>
      <c r="F21" s="303">
        <v>15471</v>
      </c>
      <c r="G21" s="303">
        <v>22915</v>
      </c>
      <c r="H21" s="305">
        <v>37750</v>
      </c>
      <c r="I21" s="302">
        <v>2180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79</v>
      </c>
      <c r="D23" s="305">
        <v>9</v>
      </c>
      <c r="E23" s="302">
        <v>88</v>
      </c>
      <c r="F23" s="302" t="s">
        <v>20</v>
      </c>
      <c r="G23" s="303">
        <v>58595</v>
      </c>
      <c r="H23" s="305">
        <v>90000</v>
      </c>
      <c r="I23" s="303">
        <v>5439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49</v>
      </c>
      <c r="D25" s="305">
        <v>6</v>
      </c>
      <c r="E25" s="302">
        <v>55</v>
      </c>
      <c r="F25" s="302" t="s">
        <v>20</v>
      </c>
      <c r="G25" s="303">
        <v>29000</v>
      </c>
      <c r="H25" s="305">
        <v>95000</v>
      </c>
      <c r="I25" s="303">
        <v>1991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 t="s">
        <v>20</v>
      </c>
      <c r="D27" s="267" t="s">
        <v>20</v>
      </c>
      <c r="E27" s="267" t="s">
        <v>20</v>
      </c>
      <c r="F27" s="267" t="s">
        <v>20</v>
      </c>
      <c r="G27" s="272" t="s">
        <v>20</v>
      </c>
      <c r="H27" s="267" t="s">
        <v>20</v>
      </c>
      <c r="I27" s="267" t="s">
        <v>20</v>
      </c>
      <c r="J27" s="285"/>
      <c r="K27" s="285"/>
    </row>
    <row r="28" spans="1:11" ht="12.75">
      <c r="A28" s="77" t="s">
        <v>242</v>
      </c>
      <c r="B28" s="267" t="s">
        <v>20</v>
      </c>
      <c r="C28" s="267">
        <v>1</v>
      </c>
      <c r="D28" s="267" t="s">
        <v>20</v>
      </c>
      <c r="E28" s="267">
        <v>1</v>
      </c>
      <c r="F28" s="267" t="s">
        <v>20</v>
      </c>
      <c r="G28" s="272">
        <v>18000</v>
      </c>
      <c r="H28" s="267" t="s">
        <v>20</v>
      </c>
      <c r="I28" s="267">
        <v>18</v>
      </c>
      <c r="J28" s="285"/>
      <c r="K28" s="285"/>
    </row>
    <row r="29" spans="1:11" ht="12.75">
      <c r="A29" s="77" t="s">
        <v>243</v>
      </c>
      <c r="B29" s="267" t="s">
        <v>20</v>
      </c>
      <c r="C29" s="272">
        <v>212</v>
      </c>
      <c r="D29" s="271">
        <v>38</v>
      </c>
      <c r="E29" s="267">
        <v>250</v>
      </c>
      <c r="F29" s="267" t="s">
        <v>20</v>
      </c>
      <c r="G29" s="272">
        <v>47000</v>
      </c>
      <c r="H29" s="271">
        <v>50000</v>
      </c>
      <c r="I29" s="272">
        <v>11864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213</v>
      </c>
      <c r="D30" s="305">
        <v>38</v>
      </c>
      <c r="E30" s="302">
        <v>251</v>
      </c>
      <c r="F30" s="302" t="s">
        <v>20</v>
      </c>
      <c r="G30" s="303">
        <v>46864</v>
      </c>
      <c r="H30" s="305">
        <v>50000</v>
      </c>
      <c r="I30" s="302">
        <v>11882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18</v>
      </c>
      <c r="C32" s="304">
        <v>273</v>
      </c>
      <c r="D32" s="267" t="s">
        <v>20</v>
      </c>
      <c r="E32" s="267">
        <v>291</v>
      </c>
      <c r="F32" s="304">
        <v>10594</v>
      </c>
      <c r="G32" s="304">
        <v>19797</v>
      </c>
      <c r="H32" s="267" t="s">
        <v>20</v>
      </c>
      <c r="I32" s="272">
        <v>5595</v>
      </c>
      <c r="J32" s="285"/>
      <c r="K32" s="285"/>
    </row>
    <row r="33" spans="1:11" ht="12.75">
      <c r="A33" s="77" t="s">
        <v>245</v>
      </c>
      <c r="B33" s="304">
        <v>1</v>
      </c>
      <c r="C33" s="304">
        <v>13</v>
      </c>
      <c r="D33" s="267" t="s">
        <v>20</v>
      </c>
      <c r="E33" s="267">
        <v>14</v>
      </c>
      <c r="F33" s="304">
        <v>7000</v>
      </c>
      <c r="G33" s="304">
        <v>24000</v>
      </c>
      <c r="H33" s="267" t="s">
        <v>20</v>
      </c>
      <c r="I33" s="272">
        <v>319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51</v>
      </c>
      <c r="D34" s="267" t="s">
        <v>20</v>
      </c>
      <c r="E34" s="267">
        <v>51</v>
      </c>
      <c r="F34" s="304" t="s">
        <v>20</v>
      </c>
      <c r="G34" s="304">
        <v>22216</v>
      </c>
      <c r="H34" s="267" t="s">
        <v>20</v>
      </c>
      <c r="I34" s="272">
        <v>1133</v>
      </c>
      <c r="J34" s="285"/>
      <c r="K34" s="285"/>
    </row>
    <row r="35" spans="1:11" ht="12.75">
      <c r="A35" s="77" t="s">
        <v>247</v>
      </c>
      <c r="B35" s="304">
        <v>15</v>
      </c>
      <c r="C35" s="304">
        <v>36</v>
      </c>
      <c r="D35" s="267" t="s">
        <v>20</v>
      </c>
      <c r="E35" s="267">
        <v>51</v>
      </c>
      <c r="F35" s="304">
        <v>11500</v>
      </c>
      <c r="G35" s="304">
        <v>22722</v>
      </c>
      <c r="H35" s="267" t="s">
        <v>20</v>
      </c>
      <c r="I35" s="272">
        <v>990</v>
      </c>
      <c r="J35" s="285"/>
      <c r="K35" s="285"/>
    </row>
    <row r="36" spans="1:11" ht="12.75">
      <c r="A36" s="286" t="s">
        <v>248</v>
      </c>
      <c r="B36" s="302">
        <v>34</v>
      </c>
      <c r="C36" s="302">
        <v>373</v>
      </c>
      <c r="D36" s="302" t="s">
        <v>20</v>
      </c>
      <c r="E36" s="302">
        <v>407</v>
      </c>
      <c r="F36" s="303">
        <v>10888</v>
      </c>
      <c r="G36" s="303">
        <v>20557</v>
      </c>
      <c r="H36" s="302" t="s">
        <v>20</v>
      </c>
      <c r="I36" s="302">
        <v>8037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 t="s">
        <v>20</v>
      </c>
      <c r="C38" s="303">
        <v>70</v>
      </c>
      <c r="D38" s="302" t="s">
        <v>20</v>
      </c>
      <c r="E38" s="302">
        <v>70</v>
      </c>
      <c r="F38" s="303">
        <v>8000</v>
      </c>
      <c r="G38" s="303">
        <v>23000</v>
      </c>
      <c r="H38" s="302" t="s">
        <v>20</v>
      </c>
      <c r="I38" s="303">
        <v>1610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3</v>
      </c>
      <c r="D40" s="267" t="s">
        <v>20</v>
      </c>
      <c r="E40" s="267">
        <v>3</v>
      </c>
      <c r="F40" s="267" t="s">
        <v>20</v>
      </c>
      <c r="G40" s="272">
        <v>15000</v>
      </c>
      <c r="H40" s="267" t="s">
        <v>20</v>
      </c>
      <c r="I40" s="272">
        <v>45</v>
      </c>
      <c r="J40" s="285"/>
      <c r="K40" s="285"/>
    </row>
    <row r="41" spans="1:11" ht="12.75">
      <c r="A41" s="77" t="s">
        <v>251</v>
      </c>
      <c r="B41" s="272" t="s">
        <v>20</v>
      </c>
      <c r="C41" s="272">
        <v>13</v>
      </c>
      <c r="D41" s="267" t="s">
        <v>20</v>
      </c>
      <c r="E41" s="267">
        <v>13</v>
      </c>
      <c r="F41" s="272" t="s">
        <v>20</v>
      </c>
      <c r="G41" s="272">
        <v>15000</v>
      </c>
      <c r="H41" s="267" t="s">
        <v>20</v>
      </c>
      <c r="I41" s="272">
        <v>195</v>
      </c>
      <c r="J41" s="285"/>
      <c r="K41" s="285"/>
    </row>
    <row r="42" spans="1:11" ht="12.75">
      <c r="A42" s="77" t="s">
        <v>252</v>
      </c>
      <c r="B42" s="272" t="s">
        <v>20</v>
      </c>
      <c r="C42" s="272">
        <v>3</v>
      </c>
      <c r="D42" s="267" t="s">
        <v>20</v>
      </c>
      <c r="E42" s="267">
        <v>3</v>
      </c>
      <c r="F42" s="272" t="s">
        <v>20</v>
      </c>
      <c r="G42" s="272">
        <v>18000</v>
      </c>
      <c r="H42" s="267" t="s">
        <v>20</v>
      </c>
      <c r="I42" s="272">
        <v>54</v>
      </c>
      <c r="J42" s="285"/>
      <c r="K42" s="285"/>
    </row>
    <row r="43" spans="1:11" ht="12.75">
      <c r="A43" s="77" t="s">
        <v>253</v>
      </c>
      <c r="B43" s="267" t="s">
        <v>20</v>
      </c>
      <c r="C43" s="272" t="s">
        <v>20</v>
      </c>
      <c r="D43" s="267" t="s">
        <v>20</v>
      </c>
      <c r="E43" s="267" t="s">
        <v>20</v>
      </c>
      <c r="F43" s="267" t="s">
        <v>20</v>
      </c>
      <c r="G43" s="272" t="s">
        <v>20</v>
      </c>
      <c r="H43" s="267" t="s">
        <v>20</v>
      </c>
      <c r="I43" s="272" t="s">
        <v>20</v>
      </c>
      <c r="J43" s="285"/>
      <c r="K43" s="285"/>
    </row>
    <row r="44" spans="1:11" ht="12.75">
      <c r="A44" s="77" t="s">
        <v>254</v>
      </c>
      <c r="B44" s="272" t="s">
        <v>20</v>
      </c>
      <c r="C44" s="272">
        <v>8</v>
      </c>
      <c r="D44" s="271">
        <v>1</v>
      </c>
      <c r="E44" s="267">
        <v>9</v>
      </c>
      <c r="F44" s="272" t="s">
        <v>20</v>
      </c>
      <c r="G44" s="272">
        <v>15000</v>
      </c>
      <c r="H44" s="271">
        <v>25000</v>
      </c>
      <c r="I44" s="272">
        <v>145</v>
      </c>
      <c r="J44" s="285"/>
      <c r="K44" s="285"/>
    </row>
    <row r="45" spans="1:11" ht="12.75">
      <c r="A45" s="77" t="s">
        <v>255</v>
      </c>
      <c r="B45" s="267" t="s">
        <v>20</v>
      </c>
      <c r="C45" s="272">
        <v>1</v>
      </c>
      <c r="D45" s="267" t="s">
        <v>20</v>
      </c>
      <c r="E45" s="267">
        <v>1</v>
      </c>
      <c r="F45" s="267" t="s">
        <v>20</v>
      </c>
      <c r="G45" s="272">
        <v>20000</v>
      </c>
      <c r="H45" s="267" t="s">
        <v>20</v>
      </c>
      <c r="I45" s="272">
        <v>20</v>
      </c>
      <c r="J45" s="285"/>
      <c r="K45" s="285"/>
    </row>
    <row r="46" spans="1:11" ht="12.75">
      <c r="A46" s="77" t="s">
        <v>256</v>
      </c>
      <c r="B46" s="272" t="s">
        <v>20</v>
      </c>
      <c r="C46" s="272">
        <v>8</v>
      </c>
      <c r="D46" s="267" t="s">
        <v>20</v>
      </c>
      <c r="E46" s="267">
        <v>8</v>
      </c>
      <c r="F46" s="272" t="s">
        <v>20</v>
      </c>
      <c r="G46" s="272">
        <v>18000</v>
      </c>
      <c r="H46" s="267" t="s">
        <v>20</v>
      </c>
      <c r="I46" s="272">
        <v>144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6</v>
      </c>
      <c r="D47" s="267" t="s">
        <v>20</v>
      </c>
      <c r="E47" s="267">
        <v>6</v>
      </c>
      <c r="F47" s="267" t="s">
        <v>20</v>
      </c>
      <c r="G47" s="272">
        <v>20000</v>
      </c>
      <c r="H47" s="267" t="s">
        <v>20</v>
      </c>
      <c r="I47" s="272">
        <v>120</v>
      </c>
      <c r="J47" s="285"/>
      <c r="K47" s="285"/>
    </row>
    <row r="48" spans="1:11" ht="12.75">
      <c r="A48" s="77" t="s">
        <v>258</v>
      </c>
      <c r="B48" s="272" t="s">
        <v>20</v>
      </c>
      <c r="C48" s="272">
        <v>1</v>
      </c>
      <c r="D48" s="267" t="s">
        <v>20</v>
      </c>
      <c r="E48" s="267">
        <v>1</v>
      </c>
      <c r="F48" s="272" t="s">
        <v>20</v>
      </c>
      <c r="G48" s="272">
        <v>20000</v>
      </c>
      <c r="H48" s="267" t="s">
        <v>20</v>
      </c>
      <c r="I48" s="272">
        <v>20</v>
      </c>
      <c r="J48" s="285"/>
      <c r="K48" s="285"/>
    </row>
    <row r="49" spans="1:11" ht="12.75">
      <c r="A49" s="286" t="s">
        <v>368</v>
      </c>
      <c r="B49" s="302" t="s">
        <v>20</v>
      </c>
      <c r="C49" s="302">
        <v>43</v>
      </c>
      <c r="D49" s="305">
        <v>1</v>
      </c>
      <c r="E49" s="302">
        <v>44</v>
      </c>
      <c r="F49" s="303" t="s">
        <v>20</v>
      </c>
      <c r="G49" s="303">
        <v>16698</v>
      </c>
      <c r="H49" s="305">
        <v>25000</v>
      </c>
      <c r="I49" s="302">
        <v>743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296</v>
      </c>
      <c r="D51" s="302" t="s">
        <v>20</v>
      </c>
      <c r="E51" s="302">
        <v>296</v>
      </c>
      <c r="F51" s="302" t="s">
        <v>20</v>
      </c>
      <c r="G51" s="303">
        <v>40000</v>
      </c>
      <c r="H51" s="302" t="s">
        <v>20</v>
      </c>
      <c r="I51" s="303">
        <v>11840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67" t="s">
        <v>20</v>
      </c>
      <c r="C53" s="272">
        <v>74</v>
      </c>
      <c r="D53" s="267" t="s">
        <v>20</v>
      </c>
      <c r="E53" s="267">
        <v>74</v>
      </c>
      <c r="F53" s="267" t="s">
        <v>20</v>
      </c>
      <c r="G53" s="272">
        <v>17000</v>
      </c>
      <c r="H53" s="267" t="s">
        <v>20</v>
      </c>
      <c r="I53" s="272">
        <v>1258</v>
      </c>
      <c r="J53" s="285"/>
      <c r="K53" s="285"/>
    </row>
    <row r="54" spans="1:11" ht="12.75">
      <c r="A54" s="77" t="s">
        <v>261</v>
      </c>
      <c r="B54" s="267" t="s">
        <v>20</v>
      </c>
      <c r="C54" s="272">
        <v>35</v>
      </c>
      <c r="D54" s="267" t="s">
        <v>20</v>
      </c>
      <c r="E54" s="267">
        <v>35</v>
      </c>
      <c r="F54" s="267" t="s">
        <v>20</v>
      </c>
      <c r="G54" s="272">
        <v>18500</v>
      </c>
      <c r="H54" s="267" t="s">
        <v>20</v>
      </c>
      <c r="I54" s="272">
        <v>648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1</v>
      </c>
      <c r="D55" s="267" t="s">
        <v>20</v>
      </c>
      <c r="E55" s="267">
        <v>1</v>
      </c>
      <c r="F55" s="267" t="s">
        <v>20</v>
      </c>
      <c r="G55" s="272">
        <v>17500</v>
      </c>
      <c r="H55" s="267" t="s">
        <v>20</v>
      </c>
      <c r="I55" s="272">
        <v>18</v>
      </c>
      <c r="J55" s="285"/>
      <c r="K55" s="285"/>
    </row>
    <row r="56" spans="1:11" ht="12.75">
      <c r="A56" s="77" t="s">
        <v>263</v>
      </c>
      <c r="B56" s="267" t="s">
        <v>20</v>
      </c>
      <c r="C56" s="272">
        <v>10</v>
      </c>
      <c r="D56" s="267" t="s">
        <v>20</v>
      </c>
      <c r="E56" s="267">
        <v>10</v>
      </c>
      <c r="F56" s="267" t="s">
        <v>20</v>
      </c>
      <c r="G56" s="272">
        <v>22600</v>
      </c>
      <c r="H56" s="267" t="s">
        <v>20</v>
      </c>
      <c r="I56" s="272">
        <v>226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51</v>
      </c>
      <c r="D57" s="267" t="s">
        <v>20</v>
      </c>
      <c r="E57" s="267">
        <v>51</v>
      </c>
      <c r="F57" s="267" t="s">
        <v>20</v>
      </c>
      <c r="G57" s="272">
        <v>21000</v>
      </c>
      <c r="H57" s="267" t="s">
        <v>20</v>
      </c>
      <c r="I57" s="272">
        <v>1071</v>
      </c>
      <c r="J57" s="285"/>
      <c r="K57" s="285"/>
    </row>
    <row r="58" spans="1:11" ht="12.75">
      <c r="A58" s="286" t="s">
        <v>265</v>
      </c>
      <c r="B58" s="302" t="s">
        <v>20</v>
      </c>
      <c r="C58" s="302">
        <v>171</v>
      </c>
      <c r="D58" s="302" t="s">
        <v>20</v>
      </c>
      <c r="E58" s="302">
        <v>171</v>
      </c>
      <c r="F58" s="302" t="s">
        <v>20</v>
      </c>
      <c r="G58" s="303">
        <v>18830</v>
      </c>
      <c r="H58" s="302" t="s">
        <v>20</v>
      </c>
      <c r="I58" s="302">
        <v>3221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107</v>
      </c>
      <c r="D60" s="272" t="s">
        <v>20</v>
      </c>
      <c r="E60" s="267">
        <v>107</v>
      </c>
      <c r="F60" s="267" t="s">
        <v>20</v>
      </c>
      <c r="G60" s="272">
        <v>23000</v>
      </c>
      <c r="H60" s="272" t="s">
        <v>20</v>
      </c>
      <c r="I60" s="272">
        <v>2461</v>
      </c>
      <c r="J60" s="285"/>
      <c r="K60" s="285"/>
    </row>
    <row r="61" spans="1:11" ht="12.75">
      <c r="A61" s="77" t="s">
        <v>267</v>
      </c>
      <c r="B61" s="272">
        <v>4</v>
      </c>
      <c r="C61" s="272">
        <v>45</v>
      </c>
      <c r="D61" s="267" t="s">
        <v>20</v>
      </c>
      <c r="E61" s="267">
        <v>49</v>
      </c>
      <c r="F61" s="272" t="s">
        <v>20</v>
      </c>
      <c r="G61" s="272">
        <v>25000</v>
      </c>
      <c r="H61" s="267" t="s">
        <v>20</v>
      </c>
      <c r="I61" s="272">
        <v>1125</v>
      </c>
      <c r="J61" s="285"/>
      <c r="K61" s="285"/>
    </row>
    <row r="62" spans="1:11" ht="12.75">
      <c r="A62" s="77" t="s">
        <v>268</v>
      </c>
      <c r="B62" s="267" t="s">
        <v>20</v>
      </c>
      <c r="C62" s="272">
        <v>201</v>
      </c>
      <c r="D62" s="267" t="s">
        <v>20</v>
      </c>
      <c r="E62" s="267">
        <v>201</v>
      </c>
      <c r="F62" s="267" t="s">
        <v>20</v>
      </c>
      <c r="G62" s="272">
        <v>22000</v>
      </c>
      <c r="H62" s="267" t="s">
        <v>20</v>
      </c>
      <c r="I62" s="272">
        <v>4422</v>
      </c>
      <c r="J62" s="285"/>
      <c r="K62" s="285"/>
    </row>
    <row r="63" spans="1:11" ht="12.75">
      <c r="A63" s="286" t="s">
        <v>269</v>
      </c>
      <c r="B63" s="302">
        <v>4</v>
      </c>
      <c r="C63" s="302">
        <v>353</v>
      </c>
      <c r="D63" s="302" t="s">
        <v>20</v>
      </c>
      <c r="E63" s="302">
        <v>357</v>
      </c>
      <c r="F63" s="303" t="s">
        <v>20</v>
      </c>
      <c r="G63" s="303">
        <v>22686</v>
      </c>
      <c r="H63" s="303" t="s">
        <v>20</v>
      </c>
      <c r="I63" s="302">
        <v>8008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60</v>
      </c>
      <c r="D65" s="302" t="s">
        <v>20</v>
      </c>
      <c r="E65" s="302">
        <v>60</v>
      </c>
      <c r="F65" s="302" t="s">
        <v>20</v>
      </c>
      <c r="G65" s="303">
        <v>30300</v>
      </c>
      <c r="H65" s="302" t="s">
        <v>20</v>
      </c>
      <c r="I65" s="303">
        <v>1818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>
        <v>160</v>
      </c>
      <c r="D67" s="267" t="s">
        <v>20</v>
      </c>
      <c r="E67" s="267">
        <v>160</v>
      </c>
      <c r="F67" s="267" t="s">
        <v>20</v>
      </c>
      <c r="G67" s="272">
        <v>25000</v>
      </c>
      <c r="H67" s="267" t="s">
        <v>20</v>
      </c>
      <c r="I67" s="272">
        <v>4000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35</v>
      </c>
      <c r="D68" s="267" t="s">
        <v>20</v>
      </c>
      <c r="E68" s="267">
        <v>35</v>
      </c>
      <c r="F68" s="267" t="s">
        <v>20</v>
      </c>
      <c r="G68" s="272">
        <v>20000</v>
      </c>
      <c r="H68" s="267" t="s">
        <v>20</v>
      </c>
      <c r="I68" s="272">
        <v>700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195</v>
      </c>
      <c r="D69" s="302" t="s">
        <v>20</v>
      </c>
      <c r="E69" s="302">
        <v>195</v>
      </c>
      <c r="F69" s="302" t="s">
        <v>20</v>
      </c>
      <c r="G69" s="303">
        <v>24103</v>
      </c>
      <c r="H69" s="302" t="s">
        <v>20</v>
      </c>
      <c r="I69" s="302">
        <v>4700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>
        <v>25</v>
      </c>
      <c r="D71" s="272" t="s">
        <v>20</v>
      </c>
      <c r="E71" s="267">
        <v>25</v>
      </c>
      <c r="F71" s="267" t="s">
        <v>20</v>
      </c>
      <c r="G71" s="272">
        <v>25000</v>
      </c>
      <c r="H71" s="272" t="s">
        <v>20</v>
      </c>
      <c r="I71" s="272">
        <v>625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187</v>
      </c>
      <c r="D72" s="267" t="s">
        <v>20</v>
      </c>
      <c r="E72" s="267">
        <v>187</v>
      </c>
      <c r="F72" s="267" t="s">
        <v>20</v>
      </c>
      <c r="G72" s="272">
        <v>18182</v>
      </c>
      <c r="H72" s="267" t="s">
        <v>20</v>
      </c>
      <c r="I72" s="272">
        <v>3400</v>
      </c>
      <c r="J72" s="285"/>
      <c r="K72" s="285"/>
    </row>
    <row r="73" spans="1:11" ht="12.75">
      <c r="A73" s="77" t="s">
        <v>276</v>
      </c>
      <c r="B73" s="272">
        <v>3</v>
      </c>
      <c r="C73" s="272">
        <v>87</v>
      </c>
      <c r="D73" s="267" t="s">
        <v>20</v>
      </c>
      <c r="E73" s="267">
        <v>90</v>
      </c>
      <c r="F73" s="272">
        <v>8000</v>
      </c>
      <c r="G73" s="272">
        <v>25000</v>
      </c>
      <c r="H73" s="267" t="s">
        <v>20</v>
      </c>
      <c r="I73" s="272">
        <v>2199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30</v>
      </c>
      <c r="D74" s="267" t="s">
        <v>20</v>
      </c>
      <c r="E74" s="267">
        <v>30</v>
      </c>
      <c r="F74" s="267" t="s">
        <v>20</v>
      </c>
      <c r="G74" s="272">
        <v>43100</v>
      </c>
      <c r="H74" s="267" t="s">
        <v>20</v>
      </c>
      <c r="I74" s="272">
        <v>1293</v>
      </c>
      <c r="J74" s="285"/>
      <c r="K74" s="285"/>
    </row>
    <row r="75" spans="1:11" ht="12.75">
      <c r="A75" s="77" t="s">
        <v>278</v>
      </c>
      <c r="B75" s="272">
        <v>2</v>
      </c>
      <c r="C75" s="272">
        <v>12</v>
      </c>
      <c r="D75" s="267" t="s">
        <v>20</v>
      </c>
      <c r="E75" s="267">
        <v>14</v>
      </c>
      <c r="F75" s="272">
        <v>7000</v>
      </c>
      <c r="G75" s="272">
        <v>21500</v>
      </c>
      <c r="H75" s="267" t="s">
        <v>20</v>
      </c>
      <c r="I75" s="272">
        <v>272</v>
      </c>
      <c r="J75" s="285"/>
      <c r="K75" s="285"/>
    </row>
    <row r="76" spans="1:11" ht="12.75">
      <c r="A76" s="77" t="s">
        <v>279</v>
      </c>
      <c r="B76" s="272">
        <v>1</v>
      </c>
      <c r="C76" s="272">
        <v>59</v>
      </c>
      <c r="D76" s="267" t="s">
        <v>20</v>
      </c>
      <c r="E76" s="267">
        <v>60</v>
      </c>
      <c r="F76" s="272">
        <v>5000</v>
      </c>
      <c r="G76" s="272">
        <v>18119</v>
      </c>
      <c r="H76" s="267" t="s">
        <v>20</v>
      </c>
      <c r="I76" s="272">
        <v>1074</v>
      </c>
      <c r="J76" s="285"/>
      <c r="K76" s="285"/>
    </row>
    <row r="77" spans="1:11" ht="12.75">
      <c r="A77" s="77" t="s">
        <v>280</v>
      </c>
      <c r="B77" s="267" t="s">
        <v>20</v>
      </c>
      <c r="C77" s="272">
        <v>64</v>
      </c>
      <c r="D77" s="267" t="s">
        <v>20</v>
      </c>
      <c r="E77" s="267">
        <v>64</v>
      </c>
      <c r="F77" s="267" t="s">
        <v>20</v>
      </c>
      <c r="G77" s="272">
        <v>26000</v>
      </c>
      <c r="H77" s="267" t="s">
        <v>20</v>
      </c>
      <c r="I77" s="272">
        <v>1664</v>
      </c>
      <c r="J77" s="285"/>
      <c r="K77" s="285"/>
    </row>
    <row r="78" spans="1:11" ht="12.75">
      <c r="A78" s="77" t="s">
        <v>281</v>
      </c>
      <c r="B78" s="271">
        <v>1</v>
      </c>
      <c r="C78" s="272">
        <v>19</v>
      </c>
      <c r="D78" s="267" t="s">
        <v>20</v>
      </c>
      <c r="E78" s="267">
        <v>20</v>
      </c>
      <c r="F78" s="271">
        <v>6250</v>
      </c>
      <c r="G78" s="272">
        <v>20500</v>
      </c>
      <c r="H78" s="267" t="s">
        <v>20</v>
      </c>
      <c r="I78" s="272">
        <v>396</v>
      </c>
      <c r="J78" s="285"/>
      <c r="K78" s="285"/>
    </row>
    <row r="79" spans="1:11" ht="12.75">
      <c r="A79" s="286" t="s">
        <v>369</v>
      </c>
      <c r="B79" s="302">
        <v>7</v>
      </c>
      <c r="C79" s="302">
        <v>483</v>
      </c>
      <c r="D79" s="302" t="s">
        <v>20</v>
      </c>
      <c r="E79" s="302">
        <v>490</v>
      </c>
      <c r="F79" s="303">
        <v>7036</v>
      </c>
      <c r="G79" s="303">
        <v>22513</v>
      </c>
      <c r="H79" s="303" t="s">
        <v>20</v>
      </c>
      <c r="I79" s="302">
        <v>10923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67" t="s">
        <v>20</v>
      </c>
      <c r="C81" s="272">
        <v>9</v>
      </c>
      <c r="D81" s="267" t="s">
        <v>20</v>
      </c>
      <c r="E81" s="267">
        <v>9</v>
      </c>
      <c r="F81" s="267" t="s">
        <v>20</v>
      </c>
      <c r="G81" s="272">
        <v>30000</v>
      </c>
      <c r="H81" s="267" t="s">
        <v>20</v>
      </c>
      <c r="I81" s="272">
        <v>270</v>
      </c>
      <c r="J81" s="285"/>
      <c r="K81" s="285"/>
    </row>
    <row r="82" spans="1:11" ht="12.75">
      <c r="A82" s="77" t="s">
        <v>283</v>
      </c>
      <c r="B82" s="272" t="s">
        <v>20</v>
      </c>
      <c r="C82" s="272">
        <v>29</v>
      </c>
      <c r="D82" s="267" t="s">
        <v>20</v>
      </c>
      <c r="E82" s="267">
        <v>29</v>
      </c>
      <c r="F82" s="272" t="s">
        <v>20</v>
      </c>
      <c r="G82" s="272">
        <v>18000</v>
      </c>
      <c r="H82" s="267" t="s">
        <v>20</v>
      </c>
      <c r="I82" s="272">
        <v>522</v>
      </c>
      <c r="J82" s="285"/>
      <c r="K82" s="285"/>
    </row>
    <row r="83" spans="1:11" ht="12.75">
      <c r="A83" s="286" t="s">
        <v>284</v>
      </c>
      <c r="B83" s="303" t="s">
        <v>20</v>
      </c>
      <c r="C83" s="303">
        <v>38</v>
      </c>
      <c r="D83" s="302" t="s">
        <v>20</v>
      </c>
      <c r="E83" s="302">
        <v>38</v>
      </c>
      <c r="F83" s="303" t="s">
        <v>20</v>
      </c>
      <c r="G83" s="303">
        <v>20842</v>
      </c>
      <c r="H83" s="302" t="s">
        <v>20</v>
      </c>
      <c r="I83" s="303">
        <v>792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95</v>
      </c>
      <c r="C85" s="277">
        <v>2617</v>
      </c>
      <c r="D85" s="277">
        <v>66</v>
      </c>
      <c r="E85" s="277">
        <f>SUM(E12:E16,E21:E25,E30,E36:E38,E49:E51,E58,E63:E65,E69,E79,E83)</f>
        <v>2778</v>
      </c>
      <c r="F85" s="306">
        <v>13015</v>
      </c>
      <c r="G85" s="306">
        <v>27151</v>
      </c>
      <c r="H85" s="306">
        <v>55864</v>
      </c>
      <c r="I85" s="277">
        <f>SUM(I12:I16,I21:I25,I30,I36:I38,I49:I51,I58,I63:I65,I69,I79,I83)</f>
        <v>75979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H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36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3">
        <v>28</v>
      </c>
      <c r="C9" s="146">
        <v>203</v>
      </c>
      <c r="D9" s="83">
        <v>568.6</v>
      </c>
      <c r="E9" s="147">
        <v>9.892659238157057</v>
      </c>
      <c r="F9" s="148">
        <v>40357.962809370976</v>
      </c>
      <c r="G9" s="146" t="s">
        <v>20</v>
      </c>
      <c r="H9" s="146">
        <v>87326</v>
      </c>
    </row>
    <row r="10" spans="1:8" ht="12.75">
      <c r="A10" s="65">
        <v>1986</v>
      </c>
      <c r="B10" s="87">
        <v>25.8</v>
      </c>
      <c r="C10" s="149">
        <v>209</v>
      </c>
      <c r="D10" s="87">
        <v>539.6</v>
      </c>
      <c r="E10" s="150">
        <v>19.845419686752493</v>
      </c>
      <c r="F10" s="151">
        <v>104942.72354645222</v>
      </c>
      <c r="G10" s="149" t="s">
        <v>20</v>
      </c>
      <c r="H10" s="149">
        <v>125450</v>
      </c>
    </row>
    <row r="11" spans="1:8" ht="12.75">
      <c r="A11" s="65">
        <v>1987</v>
      </c>
      <c r="B11" s="87">
        <v>27.4</v>
      </c>
      <c r="C11" s="149">
        <v>230</v>
      </c>
      <c r="D11" s="87">
        <v>629.4</v>
      </c>
      <c r="E11" s="150">
        <v>15.524142656233096</v>
      </c>
      <c r="F11" s="151">
        <v>73876.40787085451</v>
      </c>
      <c r="G11" s="149" t="s">
        <v>20</v>
      </c>
      <c r="H11" s="149">
        <v>123161</v>
      </c>
    </row>
    <row r="12" spans="1:8" ht="12.75">
      <c r="A12" s="65">
        <v>1988</v>
      </c>
      <c r="B12" s="87">
        <v>27.5</v>
      </c>
      <c r="C12" s="149">
        <v>228</v>
      </c>
      <c r="D12" s="87">
        <v>627.3</v>
      </c>
      <c r="E12" s="150">
        <v>20.187996586251252</v>
      </c>
      <c r="F12" s="151">
        <v>126639.26051470677</v>
      </c>
      <c r="G12" s="149">
        <v>15</v>
      </c>
      <c r="H12" s="149">
        <v>252744</v>
      </c>
    </row>
    <row r="13" spans="1:8" ht="12.75">
      <c r="A13" s="65">
        <v>1989</v>
      </c>
      <c r="B13" s="87">
        <v>29.5</v>
      </c>
      <c r="C13" s="149">
        <v>222</v>
      </c>
      <c r="D13" s="87">
        <v>653.7</v>
      </c>
      <c r="E13" s="150">
        <v>14.718786436358828</v>
      </c>
      <c r="F13" s="151">
        <v>96216.70693447765</v>
      </c>
      <c r="G13" s="149" t="s">
        <v>20</v>
      </c>
      <c r="H13" s="149">
        <v>119003</v>
      </c>
    </row>
    <row r="14" spans="1:8" ht="12.75">
      <c r="A14" s="65">
        <v>1990</v>
      </c>
      <c r="B14" s="87">
        <v>30.8</v>
      </c>
      <c r="C14" s="149">
        <v>265</v>
      </c>
      <c r="D14" s="87">
        <v>815.7</v>
      </c>
      <c r="E14" s="150">
        <v>20.56663421201303</v>
      </c>
      <c r="F14" s="151">
        <v>167762.03526739028</v>
      </c>
      <c r="G14" s="149" t="s">
        <v>20</v>
      </c>
      <c r="H14" s="149">
        <v>131174</v>
      </c>
    </row>
    <row r="15" spans="1:8" ht="12.75">
      <c r="A15" s="65">
        <v>1991</v>
      </c>
      <c r="B15" s="87">
        <v>27.3</v>
      </c>
      <c r="C15" s="149">
        <v>249</v>
      </c>
      <c r="D15" s="87">
        <v>680</v>
      </c>
      <c r="E15" s="150">
        <v>18.925871167045305</v>
      </c>
      <c r="F15" s="151">
        <v>128694.7219116993</v>
      </c>
      <c r="G15" s="149">
        <v>588</v>
      </c>
      <c r="H15" s="149">
        <v>164092</v>
      </c>
    </row>
    <row r="16" spans="1:8" ht="12.75">
      <c r="A16" s="65">
        <v>1992</v>
      </c>
      <c r="B16" s="87">
        <v>26.2</v>
      </c>
      <c r="C16" s="149">
        <v>247.5142300492799</v>
      </c>
      <c r="D16" s="87">
        <v>647.9</v>
      </c>
      <c r="E16" s="150">
        <v>11.821908093229</v>
      </c>
      <c r="F16" s="151">
        <v>76594.14253603067</v>
      </c>
      <c r="G16" s="149">
        <v>445</v>
      </c>
      <c r="H16" s="149">
        <v>179379</v>
      </c>
    </row>
    <row r="17" spans="1:8" ht="12.75">
      <c r="A17" s="65">
        <v>1993</v>
      </c>
      <c r="B17" s="87">
        <v>23.2</v>
      </c>
      <c r="C17" s="149">
        <v>260.6034482758621</v>
      </c>
      <c r="D17" s="87">
        <v>604.6</v>
      </c>
      <c r="E17" s="150">
        <v>11.178825141538352</v>
      </c>
      <c r="F17" s="151">
        <v>67587.17680574086</v>
      </c>
      <c r="G17" s="149">
        <v>69</v>
      </c>
      <c r="H17" s="149">
        <v>210749</v>
      </c>
    </row>
    <row r="18" spans="1:8" ht="12.75">
      <c r="A18" s="65">
        <v>1994</v>
      </c>
      <c r="B18" s="87">
        <v>22.297</v>
      </c>
      <c r="C18" s="149">
        <v>262.3128672018657</v>
      </c>
      <c r="D18" s="87">
        <v>584.879</v>
      </c>
      <c r="E18" s="150">
        <v>23.241138076520862</v>
      </c>
      <c r="F18" s="151">
        <v>135932.53597057445</v>
      </c>
      <c r="G18" s="149">
        <v>288</v>
      </c>
      <c r="H18" s="149">
        <v>201367</v>
      </c>
    </row>
    <row r="19" spans="1:8" ht="12.75">
      <c r="A19" s="91">
        <v>1995</v>
      </c>
      <c r="B19" s="92">
        <v>21.848</v>
      </c>
      <c r="C19" s="152">
        <v>334.12394727206157</v>
      </c>
      <c r="D19" s="92">
        <v>729.994</v>
      </c>
      <c r="E19" s="157">
        <v>15.776567740074286</v>
      </c>
      <c r="F19" s="158">
        <v>115167.99790847789</v>
      </c>
      <c r="G19" s="152">
        <v>438</v>
      </c>
      <c r="H19" s="149">
        <v>276423</v>
      </c>
    </row>
    <row r="20" spans="1:8" ht="12.75">
      <c r="A20" s="91">
        <v>1996</v>
      </c>
      <c r="B20" s="96">
        <v>20.1</v>
      </c>
      <c r="C20" s="152">
        <v>324.07960199004975</v>
      </c>
      <c r="D20" s="96">
        <v>651.4</v>
      </c>
      <c r="E20" s="153">
        <v>17.687786232014712</v>
      </c>
      <c r="F20" s="152">
        <v>115218.23951534383</v>
      </c>
      <c r="G20" s="216">
        <v>717</v>
      </c>
      <c r="H20" s="217">
        <v>269203</v>
      </c>
    </row>
    <row r="21" spans="1:8" ht="12.75">
      <c r="A21" s="91">
        <v>1997</v>
      </c>
      <c r="B21" s="96">
        <v>20.2</v>
      </c>
      <c r="C21" s="152">
        <v>333.36633663366337</v>
      </c>
      <c r="D21" s="96">
        <v>673.4</v>
      </c>
      <c r="E21" s="153">
        <v>16.437681054896448</v>
      </c>
      <c r="F21" s="152">
        <v>110691.34422367267</v>
      </c>
      <c r="G21" s="152">
        <v>1346</v>
      </c>
      <c r="H21" s="149">
        <v>311365</v>
      </c>
    </row>
    <row r="22" spans="1:8" ht="12.75">
      <c r="A22" s="91">
        <v>1998</v>
      </c>
      <c r="B22" s="96">
        <v>19.7</v>
      </c>
      <c r="C22" s="152">
        <v>384.46700507614213</v>
      </c>
      <c r="D22" s="96">
        <v>757.4</v>
      </c>
      <c r="E22" s="153">
        <v>18.58329426754655</v>
      </c>
      <c r="F22" s="152">
        <v>140749.87078239757</v>
      </c>
      <c r="G22" s="152">
        <v>1811</v>
      </c>
      <c r="H22" s="149">
        <v>336314</v>
      </c>
    </row>
    <row r="23" spans="1:8" ht="12.75">
      <c r="A23" s="91">
        <v>1999</v>
      </c>
      <c r="B23" s="96">
        <v>18.2</v>
      </c>
      <c r="C23" s="152">
        <f>D23/B23*10</f>
        <v>391.2637362637363</v>
      </c>
      <c r="D23" s="96">
        <v>712.1</v>
      </c>
      <c r="E23" s="153">
        <v>17.910160710636713</v>
      </c>
      <c r="F23" s="152">
        <f>D23*E23*10</f>
        <v>127538.25442044405</v>
      </c>
      <c r="G23" s="152">
        <v>1718</v>
      </c>
      <c r="H23" s="149">
        <v>323366</v>
      </c>
    </row>
    <row r="24" spans="1:8" ht="12.75">
      <c r="A24" s="91">
        <v>2000</v>
      </c>
      <c r="B24" s="96">
        <v>18.3</v>
      </c>
      <c r="C24" s="152">
        <f>D24/B24*10</f>
        <v>392.02185792349724</v>
      </c>
      <c r="D24" s="96">
        <v>717.4</v>
      </c>
      <c r="E24" s="153">
        <v>17.832029137066822</v>
      </c>
      <c r="F24" s="152">
        <f>D24*E24*10</f>
        <v>127926.97702931738</v>
      </c>
      <c r="G24" s="152">
        <v>3338.124</v>
      </c>
      <c r="H24" s="149">
        <v>299558.02</v>
      </c>
    </row>
    <row r="25" spans="1:8" ht="12.75">
      <c r="A25" s="91">
        <v>2001</v>
      </c>
      <c r="B25" s="96">
        <v>17.658</v>
      </c>
      <c r="C25" s="152">
        <f>D25/B25*10</f>
        <v>376.37104994903154</v>
      </c>
      <c r="D25" s="96">
        <v>664.596</v>
      </c>
      <c r="E25" s="153">
        <v>20.52</v>
      </c>
      <c r="F25" s="152">
        <f>D25*E25*10</f>
        <v>136375.0992</v>
      </c>
      <c r="G25" s="152">
        <v>5590.5</v>
      </c>
      <c r="H25" s="149">
        <v>312913.996</v>
      </c>
    </row>
    <row r="26" spans="1:8" ht="12.75">
      <c r="A26" s="91">
        <v>2002</v>
      </c>
      <c r="B26" s="96">
        <v>15.677</v>
      </c>
      <c r="C26" s="152">
        <f>D26/B26*10</f>
        <v>397.1078650251962</v>
      </c>
      <c r="D26" s="96">
        <v>622.546</v>
      </c>
      <c r="E26" s="153">
        <v>19.16</v>
      </c>
      <c r="F26" s="152">
        <f>D26*E26*10</f>
        <v>119279.81360000002</v>
      </c>
      <c r="G26" s="152">
        <v>11651.356</v>
      </c>
      <c r="H26" s="149">
        <v>308473.693</v>
      </c>
    </row>
    <row r="27" spans="1:8" ht="13.5" thickBot="1">
      <c r="A27" s="67" t="s">
        <v>326</v>
      </c>
      <c r="B27" s="98">
        <v>15.6</v>
      </c>
      <c r="C27" s="154">
        <f>D27/B27*10</f>
        <v>457.69230769230774</v>
      </c>
      <c r="D27" s="98">
        <v>714</v>
      </c>
      <c r="E27" s="155">
        <v>30.23</v>
      </c>
      <c r="F27" s="154">
        <f>D27*E27*10</f>
        <v>215842.2</v>
      </c>
      <c r="G27" s="154"/>
      <c r="H27" s="156"/>
    </row>
    <row r="28" ht="12.75">
      <c r="A28" s="58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7419">
    <pageSetUpPr fitToPage="1"/>
  </sheetPr>
  <dimension ref="A1:K6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335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6" t="s">
        <v>239</v>
      </c>
      <c r="B8" s="302" t="s">
        <v>20</v>
      </c>
      <c r="C8" s="303">
        <v>3</v>
      </c>
      <c r="D8" s="302" t="s">
        <v>20</v>
      </c>
      <c r="E8" s="302">
        <v>3</v>
      </c>
      <c r="F8" s="302" t="s">
        <v>20</v>
      </c>
      <c r="G8" s="303">
        <v>26500</v>
      </c>
      <c r="H8" s="302" t="s">
        <v>20</v>
      </c>
      <c r="I8" s="303">
        <v>80</v>
      </c>
      <c r="J8" s="285"/>
      <c r="K8" s="285"/>
    </row>
    <row r="9" spans="1:11" ht="12.75">
      <c r="A9" s="77"/>
      <c r="B9" s="267"/>
      <c r="C9" s="267"/>
      <c r="D9" s="267"/>
      <c r="E9" s="267"/>
      <c r="F9" s="272"/>
      <c r="G9" s="272"/>
      <c r="H9" s="267"/>
      <c r="I9" s="267"/>
      <c r="J9" s="285"/>
      <c r="K9" s="285"/>
    </row>
    <row r="10" spans="1:11" ht="12.75">
      <c r="A10" s="286" t="s">
        <v>240</v>
      </c>
      <c r="B10" s="302" t="s">
        <v>20</v>
      </c>
      <c r="C10" s="303">
        <v>18</v>
      </c>
      <c r="D10" s="302" t="s">
        <v>20</v>
      </c>
      <c r="E10" s="302">
        <v>18</v>
      </c>
      <c r="F10" s="302" t="s">
        <v>20</v>
      </c>
      <c r="G10" s="303">
        <v>22000</v>
      </c>
      <c r="H10" s="302" t="s">
        <v>20</v>
      </c>
      <c r="I10" s="303">
        <v>396</v>
      </c>
      <c r="J10" s="285"/>
      <c r="K10" s="285"/>
    </row>
    <row r="11" spans="1:11" ht="12.75">
      <c r="A11" s="77"/>
      <c r="B11" s="267"/>
      <c r="C11" s="267"/>
      <c r="D11" s="267"/>
      <c r="E11" s="267"/>
      <c r="F11" s="272"/>
      <c r="G11" s="272"/>
      <c r="H11" s="267"/>
      <c r="I11" s="267"/>
      <c r="J11" s="285"/>
      <c r="K11" s="285"/>
    </row>
    <row r="12" spans="1:11" ht="12.75">
      <c r="A12" s="77" t="s">
        <v>241</v>
      </c>
      <c r="B12" s="267" t="s">
        <v>20</v>
      </c>
      <c r="C12" s="267">
        <v>3</v>
      </c>
      <c r="D12" s="267" t="s">
        <v>20</v>
      </c>
      <c r="E12" s="267">
        <v>3</v>
      </c>
      <c r="F12" s="267" t="s">
        <v>20</v>
      </c>
      <c r="G12" s="272">
        <v>55000</v>
      </c>
      <c r="H12" s="267" t="s">
        <v>20</v>
      </c>
      <c r="I12" s="267">
        <v>165</v>
      </c>
      <c r="J12" s="285"/>
      <c r="K12" s="285"/>
    </row>
    <row r="13" spans="1:11" ht="12.75">
      <c r="A13" s="77" t="s">
        <v>242</v>
      </c>
      <c r="B13" s="267" t="s">
        <v>20</v>
      </c>
      <c r="C13" s="267">
        <v>5</v>
      </c>
      <c r="D13" s="267" t="s">
        <v>20</v>
      </c>
      <c r="E13" s="267">
        <v>5</v>
      </c>
      <c r="F13" s="267" t="s">
        <v>20</v>
      </c>
      <c r="G13" s="272">
        <v>30000</v>
      </c>
      <c r="H13" s="267" t="s">
        <v>20</v>
      </c>
      <c r="I13" s="267">
        <v>150</v>
      </c>
      <c r="J13" s="285"/>
      <c r="K13" s="285"/>
    </row>
    <row r="14" spans="1:11" ht="12.75">
      <c r="A14" s="77" t="s">
        <v>243</v>
      </c>
      <c r="B14" s="267" t="s">
        <v>20</v>
      </c>
      <c r="C14" s="272">
        <v>130</v>
      </c>
      <c r="D14" s="267" t="s">
        <v>20</v>
      </c>
      <c r="E14" s="267">
        <v>130</v>
      </c>
      <c r="F14" s="267" t="s">
        <v>20</v>
      </c>
      <c r="G14" s="272">
        <v>35000</v>
      </c>
      <c r="H14" s="267" t="s">
        <v>20</v>
      </c>
      <c r="I14" s="272">
        <v>4550</v>
      </c>
      <c r="J14" s="285"/>
      <c r="K14" s="285"/>
    </row>
    <row r="15" spans="1:11" ht="12.75">
      <c r="A15" s="286" t="s">
        <v>367</v>
      </c>
      <c r="B15" s="302" t="s">
        <v>20</v>
      </c>
      <c r="C15" s="302">
        <v>138</v>
      </c>
      <c r="D15" s="302" t="s">
        <v>20</v>
      </c>
      <c r="E15" s="302">
        <v>138</v>
      </c>
      <c r="F15" s="302" t="s">
        <v>20</v>
      </c>
      <c r="G15" s="303">
        <v>35254</v>
      </c>
      <c r="H15" s="302" t="s">
        <v>20</v>
      </c>
      <c r="I15" s="302">
        <v>4865</v>
      </c>
      <c r="J15" s="285"/>
      <c r="K15" s="285"/>
    </row>
    <row r="16" spans="1:11" ht="12.75">
      <c r="A16" s="77"/>
      <c r="B16" s="267"/>
      <c r="C16" s="267"/>
      <c r="D16" s="267"/>
      <c r="E16" s="267"/>
      <c r="F16" s="272"/>
      <c r="G16" s="272"/>
      <c r="H16" s="267"/>
      <c r="I16" s="267"/>
      <c r="J16" s="285"/>
      <c r="K16" s="285"/>
    </row>
    <row r="17" spans="1:11" ht="12.75">
      <c r="A17" s="77" t="s">
        <v>244</v>
      </c>
      <c r="B17" s="304">
        <v>16</v>
      </c>
      <c r="C17" s="304">
        <v>6</v>
      </c>
      <c r="D17" s="271">
        <v>15</v>
      </c>
      <c r="E17" s="267">
        <v>37</v>
      </c>
      <c r="F17" s="304">
        <v>10731</v>
      </c>
      <c r="G17" s="304">
        <v>32958</v>
      </c>
      <c r="H17" s="271">
        <v>35893</v>
      </c>
      <c r="I17" s="272">
        <v>908</v>
      </c>
      <c r="J17" s="285"/>
      <c r="K17" s="285"/>
    </row>
    <row r="18" spans="1:11" ht="12.75">
      <c r="A18" s="77" t="s">
        <v>245</v>
      </c>
      <c r="B18" s="304">
        <v>26</v>
      </c>
      <c r="C18" s="304">
        <v>56</v>
      </c>
      <c r="D18" s="267" t="s">
        <v>20</v>
      </c>
      <c r="E18" s="267">
        <v>82</v>
      </c>
      <c r="F18" s="304">
        <v>15000</v>
      </c>
      <c r="G18" s="304">
        <v>28000</v>
      </c>
      <c r="H18" s="267" t="s">
        <v>20</v>
      </c>
      <c r="I18" s="272">
        <v>1958</v>
      </c>
      <c r="J18" s="285"/>
      <c r="K18" s="285"/>
    </row>
    <row r="19" spans="1:11" ht="12.75">
      <c r="A19" s="77" t="s">
        <v>246</v>
      </c>
      <c r="B19" s="304" t="s">
        <v>20</v>
      </c>
      <c r="C19" s="304">
        <v>50</v>
      </c>
      <c r="D19" s="267" t="s">
        <v>20</v>
      </c>
      <c r="E19" s="267">
        <v>50</v>
      </c>
      <c r="F19" s="304" t="s">
        <v>20</v>
      </c>
      <c r="G19" s="304">
        <v>25440</v>
      </c>
      <c r="H19" s="267" t="s">
        <v>20</v>
      </c>
      <c r="I19" s="272">
        <v>1272</v>
      </c>
      <c r="J19" s="285"/>
      <c r="K19" s="285"/>
    </row>
    <row r="20" spans="1:11" ht="12.75">
      <c r="A20" s="77" t="s">
        <v>247</v>
      </c>
      <c r="B20" s="304">
        <v>48</v>
      </c>
      <c r="C20" s="304">
        <v>242</v>
      </c>
      <c r="D20" s="267" t="s">
        <v>20</v>
      </c>
      <c r="E20" s="267">
        <v>290</v>
      </c>
      <c r="F20" s="304">
        <v>7688</v>
      </c>
      <c r="G20" s="304">
        <v>32401</v>
      </c>
      <c r="H20" s="267" t="s">
        <v>20</v>
      </c>
      <c r="I20" s="272">
        <v>8210</v>
      </c>
      <c r="J20" s="285"/>
      <c r="K20" s="285"/>
    </row>
    <row r="21" spans="1:11" ht="12.75">
      <c r="A21" s="286" t="s">
        <v>248</v>
      </c>
      <c r="B21" s="302">
        <v>90</v>
      </c>
      <c r="C21" s="302">
        <v>354</v>
      </c>
      <c r="D21" s="305">
        <v>15</v>
      </c>
      <c r="E21" s="302">
        <v>459</v>
      </c>
      <c r="F21" s="303">
        <v>10341</v>
      </c>
      <c r="G21" s="303">
        <v>30731</v>
      </c>
      <c r="H21" s="305">
        <v>35893</v>
      </c>
      <c r="I21" s="302">
        <v>12348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72"/>
      <c r="I22" s="267"/>
      <c r="J22" s="285"/>
      <c r="K22" s="285"/>
    </row>
    <row r="23" spans="1:11" ht="12.75">
      <c r="A23" s="286" t="s">
        <v>249</v>
      </c>
      <c r="B23" s="303">
        <v>4</v>
      </c>
      <c r="C23" s="303">
        <v>296</v>
      </c>
      <c r="D23" s="305">
        <v>160</v>
      </c>
      <c r="E23" s="302">
        <v>460</v>
      </c>
      <c r="F23" s="303">
        <v>15000</v>
      </c>
      <c r="G23" s="303">
        <v>30000</v>
      </c>
      <c r="H23" s="305">
        <v>45000</v>
      </c>
      <c r="I23" s="303">
        <v>16140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72"/>
      <c r="I24" s="267"/>
      <c r="J24" s="285"/>
      <c r="K24" s="285"/>
    </row>
    <row r="25" spans="1:11" ht="12.75">
      <c r="A25" s="77" t="s">
        <v>250</v>
      </c>
      <c r="B25" s="271">
        <v>6</v>
      </c>
      <c r="C25" s="272">
        <v>32</v>
      </c>
      <c r="D25" s="267" t="s">
        <v>20</v>
      </c>
      <c r="E25" s="267">
        <v>38</v>
      </c>
      <c r="F25" s="271">
        <v>11000</v>
      </c>
      <c r="G25" s="272">
        <v>20000</v>
      </c>
      <c r="H25" s="267" t="s">
        <v>20</v>
      </c>
      <c r="I25" s="272">
        <v>706</v>
      </c>
      <c r="J25" s="285"/>
      <c r="K25" s="285"/>
    </row>
    <row r="26" spans="1:11" ht="12.75">
      <c r="A26" s="77" t="s">
        <v>252</v>
      </c>
      <c r="B26" s="272" t="s">
        <v>20</v>
      </c>
      <c r="C26" s="272">
        <v>3</v>
      </c>
      <c r="D26" s="267" t="s">
        <v>20</v>
      </c>
      <c r="E26" s="267">
        <v>3</v>
      </c>
      <c r="F26" s="272" t="s">
        <v>20</v>
      </c>
      <c r="G26" s="272">
        <v>40000</v>
      </c>
      <c r="H26" s="267" t="s">
        <v>20</v>
      </c>
      <c r="I26" s="272">
        <v>120</v>
      </c>
      <c r="J26" s="285"/>
      <c r="K26" s="285"/>
    </row>
    <row r="27" spans="1:11" ht="12.75">
      <c r="A27" s="77" t="s">
        <v>254</v>
      </c>
      <c r="B27" s="272">
        <v>18</v>
      </c>
      <c r="C27" s="272">
        <v>13</v>
      </c>
      <c r="D27" s="267" t="s">
        <v>20</v>
      </c>
      <c r="E27" s="267">
        <v>31</v>
      </c>
      <c r="F27" s="272">
        <v>13000</v>
      </c>
      <c r="G27" s="272">
        <v>20000</v>
      </c>
      <c r="H27" s="267" t="s">
        <v>20</v>
      </c>
      <c r="I27" s="272">
        <v>494</v>
      </c>
      <c r="J27" s="285"/>
      <c r="K27" s="285"/>
    </row>
    <row r="28" spans="1:11" ht="12.75">
      <c r="A28" s="77" t="s">
        <v>255</v>
      </c>
      <c r="B28" s="267" t="s">
        <v>20</v>
      </c>
      <c r="C28" s="272">
        <v>1</v>
      </c>
      <c r="D28" s="267" t="s">
        <v>20</v>
      </c>
      <c r="E28" s="267">
        <v>1</v>
      </c>
      <c r="F28" s="267" t="s">
        <v>20</v>
      </c>
      <c r="G28" s="272">
        <v>20000</v>
      </c>
      <c r="H28" s="267" t="s">
        <v>20</v>
      </c>
      <c r="I28" s="272">
        <v>20</v>
      </c>
      <c r="J28" s="285"/>
      <c r="K28" s="285"/>
    </row>
    <row r="29" spans="1:11" ht="12.75">
      <c r="A29" s="77" t="s">
        <v>257</v>
      </c>
      <c r="B29" s="267" t="s">
        <v>20</v>
      </c>
      <c r="C29" s="272">
        <v>11</v>
      </c>
      <c r="D29" s="267" t="s">
        <v>20</v>
      </c>
      <c r="E29" s="267">
        <v>11</v>
      </c>
      <c r="F29" s="267" t="s">
        <v>20</v>
      </c>
      <c r="G29" s="272">
        <v>26000</v>
      </c>
      <c r="H29" s="267" t="s">
        <v>20</v>
      </c>
      <c r="I29" s="272">
        <v>286</v>
      </c>
      <c r="J29" s="285"/>
      <c r="K29" s="285"/>
    </row>
    <row r="30" spans="1:11" ht="12.75">
      <c r="A30" s="77" t="s">
        <v>258</v>
      </c>
      <c r="B30" s="272">
        <v>1</v>
      </c>
      <c r="C30" s="272">
        <v>9</v>
      </c>
      <c r="D30" s="267" t="s">
        <v>20</v>
      </c>
      <c r="E30" s="267">
        <v>10</v>
      </c>
      <c r="F30" s="272">
        <v>20000</v>
      </c>
      <c r="G30" s="272">
        <v>35000</v>
      </c>
      <c r="H30" s="267" t="s">
        <v>20</v>
      </c>
      <c r="I30" s="272">
        <v>335</v>
      </c>
      <c r="J30" s="285"/>
      <c r="K30" s="285"/>
    </row>
    <row r="31" spans="1:11" ht="12.75">
      <c r="A31" s="286" t="s">
        <v>368</v>
      </c>
      <c r="B31" s="302">
        <v>25</v>
      </c>
      <c r="C31" s="302">
        <v>69</v>
      </c>
      <c r="D31" s="302" t="s">
        <v>20</v>
      </c>
      <c r="E31" s="302">
        <v>94</v>
      </c>
      <c r="F31" s="303">
        <v>12800</v>
      </c>
      <c r="G31" s="303">
        <v>23783</v>
      </c>
      <c r="H31" s="302" t="s">
        <v>20</v>
      </c>
      <c r="I31" s="302">
        <v>1961</v>
      </c>
      <c r="J31" s="285"/>
      <c r="K31" s="285"/>
    </row>
    <row r="32" spans="1:11" ht="12.75">
      <c r="A32" s="77"/>
      <c r="B32" s="267"/>
      <c r="C32" s="267"/>
      <c r="D32" s="267"/>
      <c r="E32" s="267"/>
      <c r="F32" s="272"/>
      <c r="G32" s="272"/>
      <c r="H32" s="272"/>
      <c r="I32" s="267"/>
      <c r="J32" s="285"/>
      <c r="K32" s="285"/>
    </row>
    <row r="33" spans="1:11" ht="12.75">
      <c r="A33" s="286" t="s">
        <v>259</v>
      </c>
      <c r="B33" s="305">
        <v>2</v>
      </c>
      <c r="C33" s="303">
        <v>14</v>
      </c>
      <c r="D33" s="302" t="s">
        <v>20</v>
      </c>
      <c r="E33" s="302">
        <v>16</v>
      </c>
      <c r="F33" s="305">
        <v>10000</v>
      </c>
      <c r="G33" s="303">
        <v>35000</v>
      </c>
      <c r="H33" s="302" t="s">
        <v>20</v>
      </c>
      <c r="I33" s="303">
        <v>510</v>
      </c>
      <c r="J33" s="285"/>
      <c r="K33" s="285"/>
    </row>
    <row r="34" spans="1:11" ht="12.75">
      <c r="A34" s="77"/>
      <c r="B34" s="267"/>
      <c r="C34" s="267"/>
      <c r="D34" s="267"/>
      <c r="E34" s="267"/>
      <c r="F34" s="272"/>
      <c r="G34" s="272"/>
      <c r="H34" s="272"/>
      <c r="I34" s="267"/>
      <c r="J34" s="285"/>
      <c r="K34" s="285"/>
    </row>
    <row r="35" spans="1:11" ht="12.75">
      <c r="A35" s="77" t="s">
        <v>260</v>
      </c>
      <c r="B35" s="271">
        <v>100</v>
      </c>
      <c r="C35" s="272">
        <v>90</v>
      </c>
      <c r="D35" s="267" t="s">
        <v>20</v>
      </c>
      <c r="E35" s="267">
        <v>190</v>
      </c>
      <c r="F35" s="271">
        <v>9000</v>
      </c>
      <c r="G35" s="272">
        <v>24000</v>
      </c>
      <c r="H35" s="267" t="s">
        <v>20</v>
      </c>
      <c r="I35" s="272">
        <v>3060</v>
      </c>
      <c r="J35" s="285"/>
      <c r="K35" s="285"/>
    </row>
    <row r="36" spans="1:11" ht="12.75">
      <c r="A36" s="77" t="s">
        <v>261</v>
      </c>
      <c r="B36" s="271">
        <v>22</v>
      </c>
      <c r="C36" s="272">
        <v>109</v>
      </c>
      <c r="D36" s="267" t="s">
        <v>20</v>
      </c>
      <c r="E36" s="267">
        <v>131</v>
      </c>
      <c r="F36" s="271">
        <v>9500</v>
      </c>
      <c r="G36" s="272">
        <v>35000</v>
      </c>
      <c r="H36" s="267" t="s">
        <v>20</v>
      </c>
      <c r="I36" s="272">
        <v>4024</v>
      </c>
      <c r="J36" s="285"/>
      <c r="K36" s="285"/>
    </row>
    <row r="37" spans="1:11" ht="12.75">
      <c r="A37" s="77" t="s">
        <v>262</v>
      </c>
      <c r="B37" s="267" t="s">
        <v>20</v>
      </c>
      <c r="C37" s="272">
        <v>65</v>
      </c>
      <c r="D37" s="267" t="s">
        <v>20</v>
      </c>
      <c r="E37" s="267">
        <v>65</v>
      </c>
      <c r="F37" s="267" t="s">
        <v>20</v>
      </c>
      <c r="G37" s="272">
        <v>29000</v>
      </c>
      <c r="H37" s="267" t="s">
        <v>20</v>
      </c>
      <c r="I37" s="272">
        <v>1885</v>
      </c>
      <c r="J37" s="285"/>
      <c r="K37" s="285"/>
    </row>
    <row r="38" spans="1:11" ht="12.75">
      <c r="A38" s="77" t="s">
        <v>263</v>
      </c>
      <c r="B38" s="267" t="s">
        <v>20</v>
      </c>
      <c r="C38" s="272">
        <v>3</v>
      </c>
      <c r="D38" s="267" t="s">
        <v>20</v>
      </c>
      <c r="E38" s="267">
        <v>3</v>
      </c>
      <c r="F38" s="267" t="s">
        <v>20</v>
      </c>
      <c r="G38" s="272">
        <v>24000</v>
      </c>
      <c r="H38" s="267" t="s">
        <v>20</v>
      </c>
      <c r="I38" s="272">
        <v>72</v>
      </c>
      <c r="J38" s="285"/>
      <c r="K38" s="285"/>
    </row>
    <row r="39" spans="1:11" ht="12.75">
      <c r="A39" s="77" t="s">
        <v>264</v>
      </c>
      <c r="B39" s="271">
        <v>1100</v>
      </c>
      <c r="C39" s="272">
        <v>258</v>
      </c>
      <c r="D39" s="267" t="s">
        <v>20</v>
      </c>
      <c r="E39" s="267">
        <v>1358</v>
      </c>
      <c r="F39" s="271">
        <v>7740</v>
      </c>
      <c r="G39" s="272">
        <v>21500</v>
      </c>
      <c r="H39" s="267" t="s">
        <v>20</v>
      </c>
      <c r="I39" s="272">
        <v>14061</v>
      </c>
      <c r="J39" s="285"/>
      <c r="K39" s="285"/>
    </row>
    <row r="40" spans="1:11" ht="12.75">
      <c r="A40" s="286" t="s">
        <v>265</v>
      </c>
      <c r="B40" s="305">
        <v>1222</v>
      </c>
      <c r="C40" s="302">
        <f>SUM(C35:C39)</f>
        <v>525</v>
      </c>
      <c r="D40" s="302" t="s">
        <v>20</v>
      </c>
      <c r="E40" s="302">
        <f>SUM(E35:E39)</f>
        <v>1747</v>
      </c>
      <c r="F40" s="305">
        <v>7875</v>
      </c>
      <c r="G40" s="303">
        <f>((G35*C35)+(G36*C36)+(G37*C37)+(G38*C38)+(G39*C39))/C40</f>
        <v>25674.285714285714</v>
      </c>
      <c r="H40" s="302" t="s">
        <v>20</v>
      </c>
      <c r="I40" s="302">
        <f>SUM(I35:I39)</f>
        <v>23102</v>
      </c>
      <c r="J40" s="285"/>
      <c r="K40" s="285"/>
    </row>
    <row r="41" spans="1:11" ht="12.75">
      <c r="A41" s="77"/>
      <c r="B41" s="267"/>
      <c r="C41" s="267"/>
      <c r="D41" s="267"/>
      <c r="E41" s="267"/>
      <c r="F41" s="272"/>
      <c r="G41" s="272"/>
      <c r="H41" s="272"/>
      <c r="I41" s="267"/>
      <c r="J41" s="285"/>
      <c r="K41" s="285"/>
    </row>
    <row r="42" spans="1:11" ht="12.75">
      <c r="A42" s="77" t="s">
        <v>266</v>
      </c>
      <c r="B42" s="271">
        <v>1</v>
      </c>
      <c r="C42" s="272">
        <v>13</v>
      </c>
      <c r="D42" s="272">
        <v>114</v>
      </c>
      <c r="E42" s="267">
        <v>128</v>
      </c>
      <c r="F42" s="271">
        <v>12000</v>
      </c>
      <c r="G42" s="272">
        <v>60000</v>
      </c>
      <c r="H42" s="272">
        <v>95000</v>
      </c>
      <c r="I42" s="272">
        <v>11622</v>
      </c>
      <c r="J42" s="285"/>
      <c r="K42" s="285"/>
    </row>
    <row r="43" spans="1:11" ht="12.75">
      <c r="A43" s="77" t="s">
        <v>267</v>
      </c>
      <c r="B43" s="272">
        <v>236</v>
      </c>
      <c r="C43" s="272">
        <v>71</v>
      </c>
      <c r="D43" s="271">
        <v>70</v>
      </c>
      <c r="E43" s="267">
        <v>377</v>
      </c>
      <c r="F43" s="272">
        <v>12000</v>
      </c>
      <c r="G43" s="272">
        <v>25000</v>
      </c>
      <c r="H43" s="271">
        <v>35000</v>
      </c>
      <c r="I43" s="272">
        <v>7057</v>
      </c>
      <c r="J43" s="285"/>
      <c r="K43" s="285"/>
    </row>
    <row r="44" spans="1:11" ht="12.75">
      <c r="A44" s="77" t="s">
        <v>268</v>
      </c>
      <c r="B44" s="271">
        <v>20</v>
      </c>
      <c r="C44" s="272">
        <v>2451</v>
      </c>
      <c r="D44" s="271">
        <v>20</v>
      </c>
      <c r="E44" s="267">
        <v>2491</v>
      </c>
      <c r="F44" s="271">
        <v>12000</v>
      </c>
      <c r="G44" s="272">
        <v>50000</v>
      </c>
      <c r="H44" s="271">
        <v>70000</v>
      </c>
      <c r="I44" s="272">
        <v>124190</v>
      </c>
      <c r="J44" s="285"/>
      <c r="K44" s="285"/>
    </row>
    <row r="45" spans="1:11" ht="12.75">
      <c r="A45" s="286" t="s">
        <v>269</v>
      </c>
      <c r="B45" s="302">
        <v>257</v>
      </c>
      <c r="C45" s="302">
        <v>2535</v>
      </c>
      <c r="D45" s="302">
        <v>204</v>
      </c>
      <c r="E45" s="302">
        <v>2996</v>
      </c>
      <c r="F45" s="303">
        <v>12000</v>
      </c>
      <c r="G45" s="303">
        <v>49351</v>
      </c>
      <c r="H45" s="303">
        <v>71961</v>
      </c>
      <c r="I45" s="302">
        <v>142869</v>
      </c>
      <c r="J45" s="285"/>
      <c r="K45" s="285"/>
    </row>
    <row r="46" spans="1:11" ht="12.75">
      <c r="A46" s="77"/>
      <c r="B46" s="267"/>
      <c r="C46" s="267"/>
      <c r="D46" s="267"/>
      <c r="E46" s="267"/>
      <c r="F46" s="272"/>
      <c r="G46" s="272"/>
      <c r="H46" s="272"/>
      <c r="I46" s="267"/>
      <c r="J46" s="285"/>
      <c r="K46" s="285"/>
    </row>
    <row r="47" spans="1:11" ht="12.75">
      <c r="A47" s="286" t="s">
        <v>270</v>
      </c>
      <c r="B47" s="302" t="s">
        <v>20</v>
      </c>
      <c r="C47" s="303">
        <v>1337</v>
      </c>
      <c r="D47" s="305">
        <v>60</v>
      </c>
      <c r="E47" s="302">
        <v>1397</v>
      </c>
      <c r="F47" s="302" t="s">
        <v>20</v>
      </c>
      <c r="G47" s="303">
        <v>70200</v>
      </c>
      <c r="H47" s="305">
        <v>90000</v>
      </c>
      <c r="I47" s="303">
        <v>99257</v>
      </c>
      <c r="J47" s="285"/>
      <c r="K47" s="285"/>
    </row>
    <row r="48" spans="1:11" ht="12.75">
      <c r="A48" s="77"/>
      <c r="B48" s="267"/>
      <c r="C48" s="267"/>
      <c r="D48" s="267"/>
      <c r="E48" s="267"/>
      <c r="F48" s="272"/>
      <c r="G48" s="272"/>
      <c r="H48" s="272"/>
      <c r="I48" s="267"/>
      <c r="J48" s="285"/>
      <c r="K48" s="285"/>
    </row>
    <row r="49" spans="1:11" ht="12.75">
      <c r="A49" s="77" t="s">
        <v>271</v>
      </c>
      <c r="B49" s="271">
        <v>300</v>
      </c>
      <c r="C49" s="272">
        <v>500</v>
      </c>
      <c r="D49" s="267" t="s">
        <v>20</v>
      </c>
      <c r="E49" s="267">
        <v>800</v>
      </c>
      <c r="F49" s="271">
        <v>7500</v>
      </c>
      <c r="G49" s="272">
        <v>23000</v>
      </c>
      <c r="H49" s="267" t="s">
        <v>20</v>
      </c>
      <c r="I49" s="272">
        <v>13750</v>
      </c>
      <c r="J49" s="285"/>
      <c r="K49" s="285"/>
    </row>
    <row r="50" spans="1:11" ht="12.75">
      <c r="A50" s="77" t="s">
        <v>272</v>
      </c>
      <c r="B50" s="271">
        <v>150</v>
      </c>
      <c r="C50" s="272">
        <v>250</v>
      </c>
      <c r="D50" s="267" t="s">
        <v>20</v>
      </c>
      <c r="E50" s="267">
        <v>400</v>
      </c>
      <c r="F50" s="271">
        <v>6000</v>
      </c>
      <c r="G50" s="272">
        <v>18000</v>
      </c>
      <c r="H50" s="267" t="s">
        <v>20</v>
      </c>
      <c r="I50" s="272">
        <v>5400</v>
      </c>
      <c r="J50" s="285"/>
      <c r="K50" s="285"/>
    </row>
    <row r="51" spans="1:11" ht="12.75">
      <c r="A51" s="286" t="s">
        <v>273</v>
      </c>
      <c r="B51" s="305">
        <v>450</v>
      </c>
      <c r="C51" s="302">
        <v>750</v>
      </c>
      <c r="D51" s="302" t="s">
        <v>20</v>
      </c>
      <c r="E51" s="302">
        <v>1200</v>
      </c>
      <c r="F51" s="305">
        <v>7000</v>
      </c>
      <c r="G51" s="303">
        <v>21333</v>
      </c>
      <c r="H51" s="302" t="s">
        <v>20</v>
      </c>
      <c r="I51" s="302">
        <v>19150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274</v>
      </c>
      <c r="B53" s="267" t="s">
        <v>20</v>
      </c>
      <c r="C53" s="272">
        <v>80</v>
      </c>
      <c r="D53" s="272">
        <v>3690</v>
      </c>
      <c r="E53" s="267">
        <v>3770</v>
      </c>
      <c r="F53" s="267" t="s">
        <v>20</v>
      </c>
      <c r="G53" s="272">
        <v>58000</v>
      </c>
      <c r="H53" s="272">
        <v>53000</v>
      </c>
      <c r="I53" s="272">
        <v>200210</v>
      </c>
      <c r="J53" s="285"/>
      <c r="K53" s="285"/>
    </row>
    <row r="54" spans="1:11" ht="12.75">
      <c r="A54" s="77" t="s">
        <v>275</v>
      </c>
      <c r="B54" s="271">
        <v>15</v>
      </c>
      <c r="C54" s="272">
        <v>664</v>
      </c>
      <c r="D54" s="267" t="s">
        <v>20</v>
      </c>
      <c r="E54" s="267">
        <v>679</v>
      </c>
      <c r="F54" s="271">
        <v>5150</v>
      </c>
      <c r="G54" s="272">
        <v>26350</v>
      </c>
      <c r="H54" s="267" t="s">
        <v>20</v>
      </c>
      <c r="I54" s="272">
        <v>17574</v>
      </c>
      <c r="J54" s="285"/>
      <c r="K54" s="285"/>
    </row>
    <row r="55" spans="1:11" ht="12.75">
      <c r="A55" s="77" t="s">
        <v>276</v>
      </c>
      <c r="B55" s="272">
        <v>385</v>
      </c>
      <c r="C55" s="272">
        <v>151</v>
      </c>
      <c r="D55" s="271">
        <v>281</v>
      </c>
      <c r="E55" s="267">
        <v>817</v>
      </c>
      <c r="F55" s="272">
        <v>9500</v>
      </c>
      <c r="G55" s="272">
        <v>30000</v>
      </c>
      <c r="H55" s="271">
        <v>40000</v>
      </c>
      <c r="I55" s="272">
        <v>19428</v>
      </c>
      <c r="J55" s="285"/>
      <c r="K55" s="285"/>
    </row>
    <row r="56" spans="1:11" ht="12.75">
      <c r="A56" s="77" t="s">
        <v>277</v>
      </c>
      <c r="B56" s="267" t="s">
        <v>20</v>
      </c>
      <c r="C56" s="272">
        <v>38</v>
      </c>
      <c r="D56" s="271">
        <v>212</v>
      </c>
      <c r="E56" s="267">
        <v>250</v>
      </c>
      <c r="F56" s="267" t="s">
        <v>20</v>
      </c>
      <c r="G56" s="272">
        <v>24800</v>
      </c>
      <c r="H56" s="271">
        <v>70800</v>
      </c>
      <c r="I56" s="272">
        <v>15952</v>
      </c>
      <c r="J56" s="285"/>
      <c r="K56" s="285"/>
    </row>
    <row r="57" spans="1:11" ht="12.75">
      <c r="A57" s="77" t="s">
        <v>278</v>
      </c>
      <c r="B57" s="272">
        <v>159</v>
      </c>
      <c r="C57" s="272">
        <v>242</v>
      </c>
      <c r="D57" s="271">
        <v>65</v>
      </c>
      <c r="E57" s="267">
        <v>466</v>
      </c>
      <c r="F57" s="272">
        <v>7500</v>
      </c>
      <c r="G57" s="272">
        <v>24500</v>
      </c>
      <c r="H57" s="271">
        <v>32000</v>
      </c>
      <c r="I57" s="272">
        <v>9202</v>
      </c>
      <c r="J57" s="285"/>
      <c r="K57" s="285"/>
    </row>
    <row r="58" spans="1:11" ht="12.75">
      <c r="A58" s="77" t="s">
        <v>279</v>
      </c>
      <c r="B58" s="272">
        <v>106</v>
      </c>
      <c r="C58" s="272">
        <v>76</v>
      </c>
      <c r="D58" s="267" t="s">
        <v>20</v>
      </c>
      <c r="E58" s="267">
        <v>182</v>
      </c>
      <c r="F58" s="272">
        <v>3800</v>
      </c>
      <c r="G58" s="272">
        <v>16253</v>
      </c>
      <c r="H58" s="267" t="s">
        <v>20</v>
      </c>
      <c r="I58" s="272">
        <v>1638</v>
      </c>
      <c r="J58" s="285"/>
      <c r="K58" s="285"/>
    </row>
    <row r="59" spans="1:11" ht="12.75">
      <c r="A59" s="77" t="s">
        <v>280</v>
      </c>
      <c r="B59" s="271">
        <v>16</v>
      </c>
      <c r="C59" s="272">
        <v>148</v>
      </c>
      <c r="D59" s="267" t="s">
        <v>20</v>
      </c>
      <c r="E59" s="267">
        <v>164</v>
      </c>
      <c r="F59" s="271">
        <v>15000</v>
      </c>
      <c r="G59" s="272">
        <v>30000</v>
      </c>
      <c r="H59" s="267" t="s">
        <v>20</v>
      </c>
      <c r="I59" s="272">
        <v>4680</v>
      </c>
      <c r="J59" s="285"/>
      <c r="K59" s="285"/>
    </row>
    <row r="60" spans="1:11" ht="12.75">
      <c r="A60" s="77" t="s">
        <v>281</v>
      </c>
      <c r="B60" s="271">
        <v>111</v>
      </c>
      <c r="C60" s="272">
        <v>627</v>
      </c>
      <c r="D60" s="267" t="s">
        <v>20</v>
      </c>
      <c r="E60" s="267">
        <v>738</v>
      </c>
      <c r="F60" s="271">
        <v>7650</v>
      </c>
      <c r="G60" s="272">
        <v>48688</v>
      </c>
      <c r="H60" s="267" t="s">
        <v>20</v>
      </c>
      <c r="I60" s="272">
        <v>31376</v>
      </c>
      <c r="J60" s="285"/>
      <c r="K60" s="285"/>
    </row>
    <row r="61" spans="1:11" ht="12.75">
      <c r="A61" s="286" t="s">
        <v>369</v>
      </c>
      <c r="B61" s="302">
        <v>792</v>
      </c>
      <c r="C61" s="302">
        <v>2026</v>
      </c>
      <c r="D61" s="302">
        <v>4248</v>
      </c>
      <c r="E61" s="302">
        <v>7066</v>
      </c>
      <c r="F61" s="303">
        <v>8105</v>
      </c>
      <c r="G61" s="303">
        <v>34423</v>
      </c>
      <c r="H61" s="303">
        <v>52707</v>
      </c>
      <c r="I61" s="302">
        <v>300060</v>
      </c>
      <c r="J61" s="285"/>
      <c r="K61" s="285"/>
    </row>
    <row r="62" spans="1:11" ht="12.75">
      <c r="A62" s="77"/>
      <c r="B62" s="267"/>
      <c r="C62" s="267"/>
      <c r="D62" s="267"/>
      <c r="E62" s="267"/>
      <c r="F62" s="272"/>
      <c r="G62" s="272"/>
      <c r="H62" s="272"/>
      <c r="I62" s="267"/>
      <c r="J62" s="285"/>
      <c r="K62" s="285"/>
    </row>
    <row r="63" spans="1:11" ht="12.75">
      <c r="A63" s="77" t="s">
        <v>282</v>
      </c>
      <c r="B63" s="271">
        <v>34</v>
      </c>
      <c r="C63" s="272">
        <v>32</v>
      </c>
      <c r="D63" s="267" t="s">
        <v>20</v>
      </c>
      <c r="E63" s="267">
        <v>66</v>
      </c>
      <c r="F63" s="271">
        <v>15000</v>
      </c>
      <c r="G63" s="272">
        <v>26875</v>
      </c>
      <c r="H63" s="267" t="s">
        <v>20</v>
      </c>
      <c r="I63" s="272">
        <v>1370</v>
      </c>
      <c r="J63" s="285"/>
      <c r="K63" s="285"/>
    </row>
    <row r="64" spans="1:11" ht="12.75">
      <c r="A64" s="77" t="s">
        <v>283</v>
      </c>
      <c r="B64" s="272" t="s">
        <v>20</v>
      </c>
      <c r="C64" s="272">
        <v>11</v>
      </c>
      <c r="D64" s="271">
        <v>6</v>
      </c>
      <c r="E64" s="267">
        <v>17</v>
      </c>
      <c r="F64" s="272" t="s">
        <v>20</v>
      </c>
      <c r="G64" s="272">
        <v>18000</v>
      </c>
      <c r="H64" s="271">
        <v>40000</v>
      </c>
      <c r="I64" s="272">
        <v>438</v>
      </c>
      <c r="J64" s="285"/>
      <c r="K64" s="285"/>
    </row>
    <row r="65" spans="1:11" ht="12.75">
      <c r="A65" s="286" t="s">
        <v>284</v>
      </c>
      <c r="B65" s="303">
        <v>34</v>
      </c>
      <c r="C65" s="303">
        <v>43</v>
      </c>
      <c r="D65" s="305">
        <v>6</v>
      </c>
      <c r="E65" s="302">
        <v>83</v>
      </c>
      <c r="F65" s="303">
        <v>15000</v>
      </c>
      <c r="G65" s="303">
        <v>24605</v>
      </c>
      <c r="H65" s="305">
        <v>40000</v>
      </c>
      <c r="I65" s="303">
        <v>1808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72"/>
      <c r="J66" s="285"/>
      <c r="K66" s="285"/>
    </row>
    <row r="67" spans="1:11" ht="13.5" thickBot="1">
      <c r="A67" s="288" t="s">
        <v>285</v>
      </c>
      <c r="B67" s="277">
        <v>2876</v>
      </c>
      <c r="C67" s="277">
        <f>SUM(C8:C10,C15,C21:C23,C31:C33,C40,C45:C47,C51,C61,C65)</f>
        <v>8108</v>
      </c>
      <c r="D67" s="277">
        <v>4693</v>
      </c>
      <c r="E67" s="277">
        <f>SUM(E8:E10,E15,E21:E23,E31:E33,E40,E45:E47,E51,E61,E65)</f>
        <v>15677</v>
      </c>
      <c r="F67" s="306">
        <v>8386</v>
      </c>
      <c r="G67" s="277">
        <f>((G8*C8)+(G10*C10)+(G15*C15)+(G21*C21)+(G23*C23)+(G31*C31)+(G33*C33)+(G40*C40)+(G45*C45)+(G47*C47)+(G51*C51)+(G61*C61)+(G65*C65))/C67</f>
        <v>42731.90688209176</v>
      </c>
      <c r="H67" s="306">
        <v>53688</v>
      </c>
      <c r="I67" s="277">
        <f>SUM(I8:I10,I15,I21:I23,I31:I33,I40,I45:I47,I51,I61,I65)</f>
        <v>622546</v>
      </c>
      <c r="J67" s="285"/>
      <c r="K67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1">
    <pageSetUpPr fitToPage="1"/>
  </sheetPr>
  <dimension ref="A1:H31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58" customWidth="1"/>
    <col min="10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37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3">
        <v>63.8</v>
      </c>
      <c r="C9" s="146">
        <v>133</v>
      </c>
      <c r="D9" s="83">
        <v>845.7</v>
      </c>
      <c r="E9" s="147">
        <v>15.716466529635907</v>
      </c>
      <c r="F9" s="148">
        <v>110802.5915641941</v>
      </c>
      <c r="G9" s="146" t="s">
        <v>20</v>
      </c>
      <c r="H9" s="146">
        <v>107157</v>
      </c>
    </row>
    <row r="10" spans="1:8" ht="12.75">
      <c r="A10" s="65">
        <v>1986</v>
      </c>
      <c r="B10" s="87">
        <v>66.9</v>
      </c>
      <c r="C10" s="149">
        <v>142</v>
      </c>
      <c r="D10" s="87">
        <v>951.5</v>
      </c>
      <c r="E10" s="150">
        <v>21.70254708929838</v>
      </c>
      <c r="F10" s="151">
        <v>193742.26196915604</v>
      </c>
      <c r="G10" s="149" t="s">
        <v>20</v>
      </c>
      <c r="H10" s="149">
        <v>131267</v>
      </c>
    </row>
    <row r="11" spans="1:8" ht="12.75">
      <c r="A11" s="65">
        <v>1987</v>
      </c>
      <c r="B11" s="87">
        <v>66.6</v>
      </c>
      <c r="C11" s="149">
        <v>136</v>
      </c>
      <c r="D11" s="87">
        <v>908.6</v>
      </c>
      <c r="E11" s="150">
        <v>22.682196819443945</v>
      </c>
      <c r="F11" s="151">
        <v>188267.0416982198</v>
      </c>
      <c r="G11" s="149">
        <v>7</v>
      </c>
      <c r="H11" s="149">
        <v>468724</v>
      </c>
    </row>
    <row r="12" spans="1:8" ht="12.75">
      <c r="A12" s="65">
        <v>1988</v>
      </c>
      <c r="B12" s="87">
        <v>73.4</v>
      </c>
      <c r="C12" s="149">
        <v>123</v>
      </c>
      <c r="D12" s="87">
        <v>903.1</v>
      </c>
      <c r="E12" s="150">
        <v>28.752419073720148</v>
      </c>
      <c r="F12" s="151">
        <v>259661.2695779693</v>
      </c>
      <c r="G12" s="149">
        <v>13</v>
      </c>
      <c r="H12" s="149">
        <v>125186</v>
      </c>
    </row>
    <row r="13" spans="1:8" ht="12.75">
      <c r="A13" s="65">
        <v>1989</v>
      </c>
      <c r="B13" s="87">
        <v>68</v>
      </c>
      <c r="C13" s="149">
        <v>135</v>
      </c>
      <c r="D13" s="87">
        <v>916.2</v>
      </c>
      <c r="E13" s="150">
        <v>22.321589556813677</v>
      </c>
      <c r="F13" s="151">
        <v>204510.40351952685</v>
      </c>
      <c r="G13" s="149">
        <v>62</v>
      </c>
      <c r="H13" s="149">
        <v>117280</v>
      </c>
    </row>
    <row r="14" spans="1:8" ht="12.75">
      <c r="A14" s="65">
        <v>1990</v>
      </c>
      <c r="B14" s="87">
        <v>61.5</v>
      </c>
      <c r="C14" s="149">
        <v>154</v>
      </c>
      <c r="D14" s="87">
        <v>947.2</v>
      </c>
      <c r="E14" s="150">
        <v>24.010433570132104</v>
      </c>
      <c r="F14" s="151">
        <v>227426.82677629127</v>
      </c>
      <c r="G14" s="149">
        <v>488</v>
      </c>
      <c r="H14" s="149">
        <v>145067</v>
      </c>
    </row>
    <row r="15" spans="1:8" ht="12.75">
      <c r="A15" s="65">
        <v>1991</v>
      </c>
      <c r="B15" s="87">
        <v>60.5</v>
      </c>
      <c r="C15" s="149">
        <v>151</v>
      </c>
      <c r="D15" s="87">
        <v>915.5</v>
      </c>
      <c r="E15" s="150">
        <v>27.568425228084095</v>
      </c>
      <c r="F15" s="151">
        <v>252389.0231149255</v>
      </c>
      <c r="G15" s="149">
        <v>364</v>
      </c>
      <c r="H15" s="149">
        <v>172331</v>
      </c>
    </row>
    <row r="16" spans="1:8" ht="12.75">
      <c r="A16" s="65">
        <v>1992</v>
      </c>
      <c r="B16" s="87">
        <v>56.2</v>
      </c>
      <c r="C16" s="149">
        <v>154.01128937481081</v>
      </c>
      <c r="D16" s="87">
        <v>864.9</v>
      </c>
      <c r="E16" s="150">
        <v>27.790799706706096</v>
      </c>
      <c r="F16" s="151">
        <v>240362.626663301</v>
      </c>
      <c r="G16" s="149">
        <v>436</v>
      </c>
      <c r="H16" s="149">
        <v>146158</v>
      </c>
    </row>
    <row r="17" spans="1:8" ht="12.75">
      <c r="A17" s="65">
        <v>1993</v>
      </c>
      <c r="B17" s="87">
        <v>50.5</v>
      </c>
      <c r="C17" s="149">
        <v>168.87128712871288</v>
      </c>
      <c r="D17" s="87">
        <v>852.8</v>
      </c>
      <c r="E17" s="150">
        <v>21.570324426333947</v>
      </c>
      <c r="F17" s="151">
        <v>183951.72670777587</v>
      </c>
      <c r="G17" s="149">
        <v>3752</v>
      </c>
      <c r="H17" s="149">
        <v>196756</v>
      </c>
    </row>
    <row r="18" spans="1:8" ht="12.75">
      <c r="A18" s="65">
        <v>1994</v>
      </c>
      <c r="B18" s="87">
        <v>47.232</v>
      </c>
      <c r="C18" s="149">
        <v>185.74716294037944</v>
      </c>
      <c r="D18" s="87">
        <v>877.321</v>
      </c>
      <c r="E18" s="150">
        <v>31.186518096474465</v>
      </c>
      <c r="F18" s="151">
        <v>273605.8724291707</v>
      </c>
      <c r="G18" s="149">
        <v>5863</v>
      </c>
      <c r="H18" s="149">
        <v>235348</v>
      </c>
    </row>
    <row r="19" spans="1:8" ht="12.75">
      <c r="A19" s="91">
        <v>1995</v>
      </c>
      <c r="B19" s="92">
        <v>42.248</v>
      </c>
      <c r="C19" s="152">
        <v>203.61531906835827</v>
      </c>
      <c r="D19" s="92">
        <v>860.234</v>
      </c>
      <c r="E19" s="157">
        <v>24.857860637313237</v>
      </c>
      <c r="F19" s="158">
        <v>213835.76887478514</v>
      </c>
      <c r="G19" s="152">
        <v>5747</v>
      </c>
      <c r="H19" s="149">
        <v>295361</v>
      </c>
    </row>
    <row r="20" spans="1:8" ht="12.75">
      <c r="A20" s="91">
        <v>1996</v>
      </c>
      <c r="B20" s="96">
        <v>43.4</v>
      </c>
      <c r="C20" s="152">
        <v>223.0184331797235</v>
      </c>
      <c r="D20" s="96">
        <v>967.9</v>
      </c>
      <c r="E20" s="153">
        <v>22.0391138677533</v>
      </c>
      <c r="F20" s="152">
        <v>213316.58312598418</v>
      </c>
      <c r="G20" s="216">
        <v>7197</v>
      </c>
      <c r="H20" s="217">
        <v>348183</v>
      </c>
    </row>
    <row r="21" spans="1:8" ht="12.75">
      <c r="A21" s="91">
        <v>1997</v>
      </c>
      <c r="B21" s="96">
        <v>43.8</v>
      </c>
      <c r="C21" s="152">
        <v>224.84018264840185</v>
      </c>
      <c r="D21" s="96">
        <v>984.8</v>
      </c>
      <c r="E21" s="153">
        <v>29.18514778887647</v>
      </c>
      <c r="F21" s="152">
        <v>287415.33542485547</v>
      </c>
      <c r="G21" s="152">
        <v>9533</v>
      </c>
      <c r="H21" s="149">
        <v>371999</v>
      </c>
    </row>
    <row r="22" spans="1:8" ht="12.75">
      <c r="A22" s="91">
        <v>1998</v>
      </c>
      <c r="B22" s="96">
        <v>43.7</v>
      </c>
      <c r="C22" s="152">
        <v>233.40961098398168</v>
      </c>
      <c r="D22" s="96">
        <v>1020</v>
      </c>
      <c r="E22" s="153">
        <v>24.863870758357073</v>
      </c>
      <c r="F22" s="152">
        <v>253611.48173524215</v>
      </c>
      <c r="G22" s="152">
        <v>13844</v>
      </c>
      <c r="H22" s="149">
        <v>386311</v>
      </c>
    </row>
    <row r="23" spans="1:8" ht="12.75">
      <c r="A23" s="91">
        <v>1999</v>
      </c>
      <c r="B23" s="96">
        <v>43</v>
      </c>
      <c r="C23" s="152">
        <f>D23/B23*10</f>
        <v>267.39534883720927</v>
      </c>
      <c r="D23" s="96">
        <v>1149.8</v>
      </c>
      <c r="E23" s="153">
        <v>23.493563160362054</v>
      </c>
      <c r="F23" s="152">
        <f>D23*E23*10</f>
        <v>270128.9892178429</v>
      </c>
      <c r="G23" s="152">
        <v>18590</v>
      </c>
      <c r="H23" s="149">
        <v>390417</v>
      </c>
    </row>
    <row r="24" spans="1:8" ht="12.75">
      <c r="A24" s="91">
        <v>2000</v>
      </c>
      <c r="B24" s="96">
        <v>41.6</v>
      </c>
      <c r="C24" s="152">
        <f>D24/B24*10</f>
        <v>256.7307692307692</v>
      </c>
      <c r="D24" s="96">
        <v>1068</v>
      </c>
      <c r="E24" s="153">
        <v>26.4</v>
      </c>
      <c r="F24" s="152">
        <f>D24*E24*10</f>
        <v>281952</v>
      </c>
      <c r="G24" s="152">
        <v>17685.883</v>
      </c>
      <c r="H24" s="149">
        <v>339709.323</v>
      </c>
    </row>
    <row r="25" spans="1:8" ht="12.75">
      <c r="A25" s="91">
        <v>2001</v>
      </c>
      <c r="B25" s="96">
        <v>40.192</v>
      </c>
      <c r="C25" s="152">
        <f>D25/B25*10</f>
        <v>258.2501492834395</v>
      </c>
      <c r="D25" s="96">
        <v>1037.959</v>
      </c>
      <c r="E25" s="153">
        <v>25.79</v>
      </c>
      <c r="F25" s="152">
        <f>D25*E25*10</f>
        <v>267689.6261</v>
      </c>
      <c r="G25" s="152">
        <v>19888.216</v>
      </c>
      <c r="H25" s="149">
        <v>390557.449</v>
      </c>
    </row>
    <row r="26" spans="1:8" ht="12.75">
      <c r="A26" s="91">
        <v>2002</v>
      </c>
      <c r="B26" s="96">
        <v>39.156</v>
      </c>
      <c r="C26" s="152">
        <f>D26/B26*10</f>
        <v>281.3819082643784</v>
      </c>
      <c r="D26" s="96">
        <v>1101.779</v>
      </c>
      <c r="E26" s="153">
        <v>23.55</v>
      </c>
      <c r="F26" s="152">
        <f>D26*E26*10</f>
        <v>259468.9545</v>
      </c>
      <c r="G26" s="152">
        <v>28954.799</v>
      </c>
      <c r="H26" s="149">
        <v>390396.952</v>
      </c>
    </row>
    <row r="27" spans="1:8" ht="13.5" thickBot="1">
      <c r="A27" s="67" t="s">
        <v>326</v>
      </c>
      <c r="B27" s="98">
        <v>40.4</v>
      </c>
      <c r="C27" s="154">
        <f>D27/B27*10</f>
        <v>255.42079207920796</v>
      </c>
      <c r="D27" s="98">
        <v>1031.9</v>
      </c>
      <c r="E27" s="155">
        <v>31.67</v>
      </c>
      <c r="F27" s="154">
        <f>D27*E27*10</f>
        <v>326802.73000000004</v>
      </c>
      <c r="G27" s="154"/>
      <c r="H27" s="156"/>
    </row>
    <row r="28" spans="1:8" ht="12.75">
      <c r="A28" s="61" t="s">
        <v>21</v>
      </c>
      <c r="B28" s="218"/>
      <c r="C28" s="219"/>
      <c r="D28" s="218"/>
      <c r="E28" s="220"/>
      <c r="F28" s="220"/>
      <c r="G28" s="219"/>
      <c r="H28" s="219"/>
    </row>
    <row r="29" spans="1:8" ht="12.75">
      <c r="A29" s="61"/>
      <c r="B29" s="218"/>
      <c r="C29" s="219"/>
      <c r="D29" s="218"/>
      <c r="E29" s="221"/>
      <c r="F29" s="219"/>
      <c r="G29" s="219"/>
      <c r="H29" s="219"/>
    </row>
    <row r="30" spans="1:8" ht="12.75">
      <c r="A30" s="61"/>
      <c r="B30" s="218"/>
      <c r="C30" s="219"/>
      <c r="D30" s="218"/>
      <c r="E30" s="221"/>
      <c r="F30" s="219"/>
      <c r="G30" s="219"/>
      <c r="H30" s="219"/>
    </row>
    <row r="31" spans="1:8" ht="12.75">
      <c r="A31" s="61"/>
      <c r="B31" s="218"/>
      <c r="C31" s="219"/>
      <c r="D31" s="218"/>
      <c r="E31" s="221"/>
      <c r="F31" s="219"/>
      <c r="G31" s="219"/>
      <c r="H31" s="219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I2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58" customWidth="1"/>
    <col min="10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4.25"/>
    <row r="3" spans="1:9" ht="15">
      <c r="A3" s="328" t="s">
        <v>312</v>
      </c>
      <c r="B3" s="328"/>
      <c r="C3" s="328"/>
      <c r="D3" s="328"/>
      <c r="E3" s="328"/>
      <c r="F3" s="328"/>
      <c r="G3" s="328"/>
      <c r="H3" s="328"/>
      <c r="I3" s="328"/>
    </row>
    <row r="4" spans="1:9" ht="12.75">
      <c r="A4" s="130"/>
      <c r="B4" s="74"/>
      <c r="C4" s="74"/>
      <c r="D4" s="74"/>
      <c r="E4" s="74"/>
      <c r="F4" s="74"/>
      <c r="G4" s="74"/>
      <c r="H4" s="74"/>
      <c r="I4" s="74"/>
    </row>
    <row r="5" spans="2:9" ht="12.75">
      <c r="B5" s="73" t="s">
        <v>38</v>
      </c>
      <c r="C5" s="74"/>
      <c r="D5" s="73" t="s">
        <v>39</v>
      </c>
      <c r="E5" s="74"/>
      <c r="F5" s="73" t="s">
        <v>40</v>
      </c>
      <c r="G5" s="74"/>
      <c r="H5" s="73" t="s">
        <v>41</v>
      </c>
      <c r="I5" s="74"/>
    </row>
    <row r="6" spans="1:9" ht="12.75">
      <c r="A6" s="82" t="s">
        <v>5</v>
      </c>
      <c r="B6" s="76" t="s">
        <v>2</v>
      </c>
      <c r="C6" s="76" t="s">
        <v>3</v>
      </c>
      <c r="D6" s="76" t="s">
        <v>2</v>
      </c>
      <c r="E6" s="76" t="s">
        <v>3</v>
      </c>
      <c r="F6" s="76" t="s">
        <v>2</v>
      </c>
      <c r="G6" s="76" t="s">
        <v>3</v>
      </c>
      <c r="H6" s="76" t="s">
        <v>2</v>
      </c>
      <c r="I6" s="76" t="s">
        <v>3</v>
      </c>
    </row>
    <row r="7" spans="1:9" ht="13.5" thickBot="1">
      <c r="A7" s="77"/>
      <c r="B7" s="76" t="s">
        <v>6</v>
      </c>
      <c r="C7" s="76" t="s">
        <v>7</v>
      </c>
      <c r="D7" s="76" t="s">
        <v>6</v>
      </c>
      <c r="E7" s="76" t="s">
        <v>7</v>
      </c>
      <c r="F7" s="76" t="s">
        <v>6</v>
      </c>
      <c r="G7" s="76" t="s">
        <v>7</v>
      </c>
      <c r="H7" s="76" t="s">
        <v>6</v>
      </c>
      <c r="I7" s="76" t="s">
        <v>7</v>
      </c>
    </row>
    <row r="8" spans="1:9" ht="12.75">
      <c r="A8" s="63">
        <v>1985</v>
      </c>
      <c r="B8" s="132">
        <v>17.6</v>
      </c>
      <c r="C8" s="132">
        <v>290.5</v>
      </c>
      <c r="D8" s="132">
        <v>14</v>
      </c>
      <c r="E8" s="132">
        <v>171.3</v>
      </c>
      <c r="F8" s="132">
        <v>3.1</v>
      </c>
      <c r="G8" s="132">
        <v>47.3</v>
      </c>
      <c r="H8" s="132">
        <v>29.1</v>
      </c>
      <c r="I8" s="132">
        <v>336.6</v>
      </c>
    </row>
    <row r="9" spans="1:9" ht="12.75">
      <c r="A9" s="65">
        <v>1986</v>
      </c>
      <c r="B9" s="133">
        <v>18.8</v>
      </c>
      <c r="C9" s="133">
        <v>342.5</v>
      </c>
      <c r="D9" s="133">
        <v>14</v>
      </c>
      <c r="E9" s="133">
        <v>180.8</v>
      </c>
      <c r="F9" s="133">
        <v>3.2</v>
      </c>
      <c r="G9" s="133">
        <v>54.7</v>
      </c>
      <c r="H9" s="133">
        <v>30.9</v>
      </c>
      <c r="I9" s="133">
        <v>373.4</v>
      </c>
    </row>
    <row r="10" spans="1:9" ht="12.75">
      <c r="A10" s="65">
        <v>1987</v>
      </c>
      <c r="B10" s="133">
        <v>17.7</v>
      </c>
      <c r="C10" s="133">
        <v>313.1</v>
      </c>
      <c r="D10" s="133">
        <v>13.2</v>
      </c>
      <c r="E10" s="133">
        <v>168</v>
      </c>
      <c r="F10" s="133">
        <v>3.2</v>
      </c>
      <c r="G10" s="133">
        <v>51</v>
      </c>
      <c r="H10" s="133">
        <v>32.4</v>
      </c>
      <c r="I10" s="133">
        <v>376.3</v>
      </c>
    </row>
    <row r="11" spans="1:9" ht="12.75">
      <c r="A11" s="65">
        <v>1988</v>
      </c>
      <c r="B11" s="133">
        <v>18.6</v>
      </c>
      <c r="C11" s="133">
        <v>265.8</v>
      </c>
      <c r="D11" s="133">
        <v>12.5</v>
      </c>
      <c r="E11" s="133">
        <v>151.7</v>
      </c>
      <c r="F11" s="133">
        <v>4</v>
      </c>
      <c r="G11" s="133">
        <v>61.1</v>
      </c>
      <c r="H11" s="133">
        <v>38.3</v>
      </c>
      <c r="I11" s="133">
        <v>424.6</v>
      </c>
    </row>
    <row r="12" spans="1:9" ht="12.75">
      <c r="A12" s="65">
        <v>1989</v>
      </c>
      <c r="B12" s="133">
        <v>16.1</v>
      </c>
      <c r="C12" s="133">
        <v>261.1</v>
      </c>
      <c r="D12" s="133">
        <v>12.3</v>
      </c>
      <c r="E12" s="133">
        <v>162.9</v>
      </c>
      <c r="F12" s="133">
        <v>4.7</v>
      </c>
      <c r="G12" s="133">
        <v>86.2</v>
      </c>
      <c r="H12" s="133">
        <v>34.9</v>
      </c>
      <c r="I12" s="133">
        <v>405.9</v>
      </c>
    </row>
    <row r="13" spans="1:9" ht="12.75">
      <c r="A13" s="65">
        <v>1990</v>
      </c>
      <c r="B13" s="133">
        <v>14.1</v>
      </c>
      <c r="C13" s="133">
        <v>252.7</v>
      </c>
      <c r="D13" s="133">
        <v>9.7</v>
      </c>
      <c r="E13" s="133">
        <v>124.2</v>
      </c>
      <c r="F13" s="133">
        <v>5</v>
      </c>
      <c r="G13" s="133">
        <v>113.3</v>
      </c>
      <c r="H13" s="133">
        <v>32.6</v>
      </c>
      <c r="I13" s="133">
        <v>457.1</v>
      </c>
    </row>
    <row r="14" spans="1:9" ht="12.75">
      <c r="A14" s="65">
        <v>1991</v>
      </c>
      <c r="B14" s="133">
        <v>12.9</v>
      </c>
      <c r="C14" s="133">
        <v>226</v>
      </c>
      <c r="D14" s="133">
        <v>9.4</v>
      </c>
      <c r="E14" s="133">
        <v>123.1</v>
      </c>
      <c r="F14" s="133">
        <v>5.5</v>
      </c>
      <c r="G14" s="133">
        <v>113.1</v>
      </c>
      <c r="H14" s="133">
        <v>32.7</v>
      </c>
      <c r="I14" s="133">
        <v>453.4</v>
      </c>
    </row>
    <row r="15" spans="1:9" ht="12.75">
      <c r="A15" s="65">
        <v>1992</v>
      </c>
      <c r="B15" s="133">
        <v>11.6</v>
      </c>
      <c r="C15" s="133">
        <v>195.1</v>
      </c>
      <c r="D15" s="133">
        <v>8.6</v>
      </c>
      <c r="E15" s="133">
        <v>110.1</v>
      </c>
      <c r="F15" s="133">
        <v>5.4</v>
      </c>
      <c r="G15" s="133">
        <v>112.1</v>
      </c>
      <c r="H15" s="133">
        <v>30.5</v>
      </c>
      <c r="I15" s="133">
        <v>447.6</v>
      </c>
    </row>
    <row r="16" spans="1:9" ht="12.75">
      <c r="A16" s="65">
        <v>1993</v>
      </c>
      <c r="B16" s="133">
        <v>10.1</v>
      </c>
      <c r="C16" s="133">
        <v>180.5</v>
      </c>
      <c r="D16" s="133">
        <v>7.1</v>
      </c>
      <c r="E16" s="133">
        <v>96.2</v>
      </c>
      <c r="F16" s="133">
        <v>4.6</v>
      </c>
      <c r="G16" s="133">
        <v>114.8</v>
      </c>
      <c r="H16" s="133">
        <v>28.7</v>
      </c>
      <c r="I16" s="133">
        <v>461.4</v>
      </c>
    </row>
    <row r="17" spans="1:9" ht="12.75">
      <c r="A17" s="65">
        <v>1994</v>
      </c>
      <c r="B17" s="133">
        <v>10.7</v>
      </c>
      <c r="C17" s="133">
        <v>189.8</v>
      </c>
      <c r="D17" s="133">
        <v>6.4</v>
      </c>
      <c r="E17" s="133">
        <v>89</v>
      </c>
      <c r="F17" s="133">
        <v>4.8</v>
      </c>
      <c r="G17" s="133">
        <v>132.9</v>
      </c>
      <c r="H17" s="133">
        <v>25.3</v>
      </c>
      <c r="I17" s="133">
        <v>465.6</v>
      </c>
    </row>
    <row r="18" spans="1:9" ht="12.75">
      <c r="A18" s="91">
        <v>1995</v>
      </c>
      <c r="B18" s="134">
        <v>8.1</v>
      </c>
      <c r="C18" s="134">
        <v>118.5</v>
      </c>
      <c r="D18" s="134">
        <v>5.3</v>
      </c>
      <c r="E18" s="134">
        <v>85.8</v>
      </c>
      <c r="F18" s="134">
        <v>4.9</v>
      </c>
      <c r="G18" s="134">
        <v>134.3</v>
      </c>
      <c r="H18" s="134">
        <v>24</v>
      </c>
      <c r="I18" s="133">
        <v>521.7</v>
      </c>
    </row>
    <row r="19" spans="1:9" ht="12.75">
      <c r="A19" s="91">
        <v>1996</v>
      </c>
      <c r="B19" s="114">
        <v>7.3</v>
      </c>
      <c r="C19" s="114">
        <v>122.7</v>
      </c>
      <c r="D19" s="114">
        <v>5</v>
      </c>
      <c r="E19" s="114">
        <v>88.2</v>
      </c>
      <c r="F19" s="114">
        <v>5.2</v>
      </c>
      <c r="G19" s="114">
        <v>154.4</v>
      </c>
      <c r="H19" s="114">
        <v>25.8</v>
      </c>
      <c r="I19" s="112">
        <v>602.5</v>
      </c>
    </row>
    <row r="20" spans="1:9" ht="12.75">
      <c r="A20" s="91">
        <v>1997</v>
      </c>
      <c r="B20" s="114">
        <v>6.5</v>
      </c>
      <c r="C20" s="114">
        <v>119.4</v>
      </c>
      <c r="D20" s="114">
        <v>4.3</v>
      </c>
      <c r="E20" s="114">
        <v>69.5</v>
      </c>
      <c r="F20" s="114">
        <v>5.1</v>
      </c>
      <c r="G20" s="114">
        <v>164.2</v>
      </c>
      <c r="H20" s="114">
        <v>27.8</v>
      </c>
      <c r="I20" s="112">
        <v>631.8</v>
      </c>
    </row>
    <row r="21" spans="1:9" ht="12.75">
      <c r="A21" s="91">
        <v>1998</v>
      </c>
      <c r="B21" s="114">
        <v>6.7</v>
      </c>
      <c r="C21" s="114">
        <v>124.9</v>
      </c>
      <c r="D21" s="114">
        <v>4.1</v>
      </c>
      <c r="E21" s="114">
        <v>73.8</v>
      </c>
      <c r="F21" s="114">
        <v>5.3</v>
      </c>
      <c r="G21" s="114">
        <v>176.3</v>
      </c>
      <c r="H21" s="114">
        <v>27.6</v>
      </c>
      <c r="I21" s="112">
        <v>645</v>
      </c>
    </row>
    <row r="22" spans="1:9" ht="12.75">
      <c r="A22" s="91">
        <v>1999</v>
      </c>
      <c r="B22" s="114">
        <v>6.5</v>
      </c>
      <c r="C22" s="114">
        <v>136.6</v>
      </c>
      <c r="D22" s="114">
        <v>3.7</v>
      </c>
      <c r="E22" s="114">
        <v>74</v>
      </c>
      <c r="F22" s="114">
        <v>5.3</v>
      </c>
      <c r="G22" s="114">
        <v>188.5</v>
      </c>
      <c r="H22" s="114">
        <v>27.6</v>
      </c>
      <c r="I22" s="112">
        <v>750.8</v>
      </c>
    </row>
    <row r="23" spans="1:9" ht="12.75">
      <c r="A23" s="91">
        <v>2000</v>
      </c>
      <c r="B23" s="114">
        <v>6.9</v>
      </c>
      <c r="C23" s="114">
        <v>144.3</v>
      </c>
      <c r="D23" s="114">
        <v>4.3</v>
      </c>
      <c r="E23" s="114">
        <v>91.7</v>
      </c>
      <c r="F23" s="114">
        <v>4.9</v>
      </c>
      <c r="G23" s="114">
        <v>157.6</v>
      </c>
      <c r="H23" s="114">
        <v>25.5</v>
      </c>
      <c r="I23" s="112">
        <v>674.4</v>
      </c>
    </row>
    <row r="24" spans="1:9" ht="12.75">
      <c r="A24" s="91">
        <v>2001</v>
      </c>
      <c r="B24" s="114">
        <v>6.242</v>
      </c>
      <c r="C24" s="114">
        <v>123.239</v>
      </c>
      <c r="D24" s="114">
        <v>4.229</v>
      </c>
      <c r="E24" s="114">
        <v>90.279</v>
      </c>
      <c r="F24" s="114">
        <v>5.495</v>
      </c>
      <c r="G24" s="114">
        <v>209.941</v>
      </c>
      <c r="H24" s="114">
        <v>24.226</v>
      </c>
      <c r="I24" s="112">
        <v>614.5</v>
      </c>
    </row>
    <row r="25" spans="1:9" ht="13.5" thickBot="1">
      <c r="A25" s="67">
        <v>2002</v>
      </c>
      <c r="B25" s="116">
        <v>6.218</v>
      </c>
      <c r="C25" s="116">
        <v>146.072</v>
      </c>
      <c r="D25" s="116">
        <v>3.988</v>
      </c>
      <c r="E25" s="116">
        <v>96.09</v>
      </c>
      <c r="F25" s="116">
        <v>3.622</v>
      </c>
      <c r="G25" s="116">
        <v>133.957</v>
      </c>
      <c r="H25" s="116">
        <v>25.328</v>
      </c>
      <c r="I25" s="136">
        <v>725.66</v>
      </c>
    </row>
  </sheetData>
  <mergeCells count="2">
    <mergeCell ref="A3:I3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7424">
    <pageSetUpPr fitToPage="1"/>
  </sheetPr>
  <dimension ref="A1:K6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336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6" t="s">
        <v>239</v>
      </c>
      <c r="B8" s="305">
        <v>2</v>
      </c>
      <c r="C8" s="303">
        <v>45</v>
      </c>
      <c r="D8" s="302" t="s">
        <v>20</v>
      </c>
      <c r="E8" s="302">
        <v>47</v>
      </c>
      <c r="F8" s="305">
        <v>8150</v>
      </c>
      <c r="G8" s="303">
        <v>19522</v>
      </c>
      <c r="H8" s="302" t="s">
        <v>20</v>
      </c>
      <c r="I8" s="303">
        <v>895</v>
      </c>
      <c r="J8" s="285"/>
      <c r="K8" s="285"/>
    </row>
    <row r="9" spans="1:11" ht="12.75">
      <c r="A9" s="77"/>
      <c r="B9" s="267"/>
      <c r="C9" s="267"/>
      <c r="D9" s="267"/>
      <c r="E9" s="267"/>
      <c r="F9" s="272"/>
      <c r="G9" s="272"/>
      <c r="H9" s="267"/>
      <c r="I9" s="267"/>
      <c r="J9" s="285"/>
      <c r="K9" s="285"/>
    </row>
    <row r="10" spans="1:11" ht="12.75">
      <c r="A10" s="286" t="s">
        <v>240</v>
      </c>
      <c r="B10" s="302" t="s">
        <v>20</v>
      </c>
      <c r="C10" s="303">
        <v>39</v>
      </c>
      <c r="D10" s="302" t="s">
        <v>20</v>
      </c>
      <c r="E10" s="302">
        <v>39</v>
      </c>
      <c r="F10" s="302" t="s">
        <v>20</v>
      </c>
      <c r="G10" s="303">
        <v>21200</v>
      </c>
      <c r="H10" s="302" t="s">
        <v>20</v>
      </c>
      <c r="I10" s="303">
        <v>827</v>
      </c>
      <c r="J10" s="285"/>
      <c r="K10" s="285"/>
    </row>
    <row r="11" spans="1:11" ht="12.75">
      <c r="A11" s="77"/>
      <c r="B11" s="267"/>
      <c r="C11" s="267"/>
      <c r="D11" s="267"/>
      <c r="E11" s="267"/>
      <c r="F11" s="272"/>
      <c r="G11" s="272"/>
      <c r="H11" s="267"/>
      <c r="I11" s="267"/>
      <c r="J11" s="285"/>
      <c r="K11" s="285"/>
    </row>
    <row r="12" spans="1:11" ht="12.75">
      <c r="A12" s="77" t="s">
        <v>241</v>
      </c>
      <c r="B12" s="267" t="s">
        <v>20</v>
      </c>
      <c r="C12" s="267">
        <v>6</v>
      </c>
      <c r="D12" s="267" t="s">
        <v>20</v>
      </c>
      <c r="E12" s="267">
        <v>6</v>
      </c>
      <c r="F12" s="267" t="s">
        <v>20</v>
      </c>
      <c r="G12" s="272">
        <v>42000</v>
      </c>
      <c r="H12" s="267" t="s">
        <v>20</v>
      </c>
      <c r="I12" s="267">
        <v>252</v>
      </c>
      <c r="J12" s="285"/>
      <c r="K12" s="285"/>
    </row>
    <row r="13" spans="1:11" ht="12.75">
      <c r="A13" s="77" t="s">
        <v>242</v>
      </c>
      <c r="B13" s="267" t="s">
        <v>20</v>
      </c>
      <c r="C13" s="267">
        <v>5</v>
      </c>
      <c r="D13" s="267" t="s">
        <v>20</v>
      </c>
      <c r="E13" s="267">
        <v>5</v>
      </c>
      <c r="F13" s="267" t="s">
        <v>20</v>
      </c>
      <c r="G13" s="272">
        <v>25000</v>
      </c>
      <c r="H13" s="267" t="s">
        <v>20</v>
      </c>
      <c r="I13" s="267">
        <v>125</v>
      </c>
      <c r="J13" s="285"/>
      <c r="K13" s="285"/>
    </row>
    <row r="14" spans="1:11" ht="12.75">
      <c r="A14" s="77" t="s">
        <v>243</v>
      </c>
      <c r="B14" s="267" t="s">
        <v>20</v>
      </c>
      <c r="C14" s="272">
        <v>12</v>
      </c>
      <c r="D14" s="267" t="s">
        <v>20</v>
      </c>
      <c r="E14" s="267">
        <v>12</v>
      </c>
      <c r="F14" s="267" t="s">
        <v>20</v>
      </c>
      <c r="G14" s="272">
        <v>25000</v>
      </c>
      <c r="H14" s="267" t="s">
        <v>20</v>
      </c>
      <c r="I14" s="272">
        <v>300</v>
      </c>
      <c r="J14" s="285"/>
      <c r="K14" s="285"/>
    </row>
    <row r="15" spans="1:11" ht="12.75">
      <c r="A15" s="286" t="s">
        <v>367</v>
      </c>
      <c r="B15" s="302" t="s">
        <v>20</v>
      </c>
      <c r="C15" s="302">
        <v>23</v>
      </c>
      <c r="D15" s="302" t="s">
        <v>20</v>
      </c>
      <c r="E15" s="302">
        <v>23</v>
      </c>
      <c r="F15" s="302" t="s">
        <v>20</v>
      </c>
      <c r="G15" s="303">
        <v>29435</v>
      </c>
      <c r="H15" s="302" t="s">
        <v>20</v>
      </c>
      <c r="I15" s="302">
        <v>677</v>
      </c>
      <c r="J15" s="285"/>
      <c r="K15" s="285"/>
    </row>
    <row r="16" spans="1:11" ht="12.75">
      <c r="A16" s="77"/>
      <c r="B16" s="267"/>
      <c r="C16" s="267"/>
      <c r="D16" s="267"/>
      <c r="E16" s="267"/>
      <c r="F16" s="272"/>
      <c r="G16" s="272"/>
      <c r="H16" s="267"/>
      <c r="I16" s="267"/>
      <c r="J16" s="285"/>
      <c r="K16" s="285"/>
    </row>
    <row r="17" spans="1:11" ht="12.75">
      <c r="A17" s="77" t="s">
        <v>244</v>
      </c>
      <c r="B17" s="304">
        <v>84</v>
      </c>
      <c r="C17" s="304">
        <v>7</v>
      </c>
      <c r="D17" s="271">
        <v>59</v>
      </c>
      <c r="E17" s="267">
        <v>150</v>
      </c>
      <c r="F17" s="304">
        <v>9483</v>
      </c>
      <c r="G17" s="304">
        <v>23900</v>
      </c>
      <c r="H17" s="271">
        <v>27912</v>
      </c>
      <c r="I17" s="272">
        <v>2611</v>
      </c>
      <c r="J17" s="285"/>
      <c r="K17" s="285"/>
    </row>
    <row r="18" spans="1:11" ht="12.75">
      <c r="A18" s="77" t="s">
        <v>245</v>
      </c>
      <c r="B18" s="304">
        <v>46</v>
      </c>
      <c r="C18" s="304">
        <v>88</v>
      </c>
      <c r="D18" s="267" t="s">
        <v>20</v>
      </c>
      <c r="E18" s="267">
        <v>134</v>
      </c>
      <c r="F18" s="304">
        <v>11300</v>
      </c>
      <c r="G18" s="304">
        <v>17000</v>
      </c>
      <c r="H18" s="267" t="s">
        <v>20</v>
      </c>
      <c r="I18" s="272">
        <v>2015</v>
      </c>
      <c r="J18" s="285"/>
      <c r="K18" s="285"/>
    </row>
    <row r="19" spans="1:11" ht="12.75">
      <c r="A19" s="77" t="s">
        <v>246</v>
      </c>
      <c r="B19" s="304">
        <v>9</v>
      </c>
      <c r="C19" s="304">
        <v>251</v>
      </c>
      <c r="D19" s="267" t="s">
        <v>20</v>
      </c>
      <c r="E19" s="267">
        <v>260</v>
      </c>
      <c r="F19" s="304">
        <v>7667</v>
      </c>
      <c r="G19" s="304">
        <v>20343</v>
      </c>
      <c r="H19" s="267" t="s">
        <v>20</v>
      </c>
      <c r="I19" s="272">
        <v>5175</v>
      </c>
      <c r="J19" s="285"/>
      <c r="K19" s="285"/>
    </row>
    <row r="20" spans="1:11" ht="12.75">
      <c r="A20" s="77" t="s">
        <v>247</v>
      </c>
      <c r="B20" s="304">
        <v>121</v>
      </c>
      <c r="C20" s="304">
        <v>296</v>
      </c>
      <c r="D20" s="267" t="s">
        <v>20</v>
      </c>
      <c r="E20" s="267">
        <v>417</v>
      </c>
      <c r="F20" s="304">
        <v>7802</v>
      </c>
      <c r="G20" s="304">
        <v>21419</v>
      </c>
      <c r="H20" s="267" t="s">
        <v>20</v>
      </c>
      <c r="I20" s="272">
        <v>7284</v>
      </c>
      <c r="J20" s="285"/>
      <c r="K20" s="285"/>
    </row>
    <row r="21" spans="1:11" ht="12.75">
      <c r="A21" s="286" t="s">
        <v>248</v>
      </c>
      <c r="B21" s="302">
        <v>260</v>
      </c>
      <c r="C21" s="302">
        <v>642</v>
      </c>
      <c r="D21" s="305">
        <v>59</v>
      </c>
      <c r="E21" s="302">
        <v>961</v>
      </c>
      <c r="F21" s="303">
        <v>8959</v>
      </c>
      <c r="G21" s="303">
        <v>20420</v>
      </c>
      <c r="H21" s="305">
        <v>27912</v>
      </c>
      <c r="I21" s="302">
        <v>17085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72"/>
      <c r="I22" s="267"/>
      <c r="J22" s="285"/>
      <c r="K22" s="285"/>
    </row>
    <row r="23" spans="1:11" ht="12.75">
      <c r="A23" s="286" t="s">
        <v>249</v>
      </c>
      <c r="B23" s="303">
        <v>78</v>
      </c>
      <c r="C23" s="303">
        <v>451</v>
      </c>
      <c r="D23" s="305">
        <v>341</v>
      </c>
      <c r="E23" s="302">
        <v>870</v>
      </c>
      <c r="F23" s="303">
        <v>16000</v>
      </c>
      <c r="G23" s="303">
        <v>22000</v>
      </c>
      <c r="H23" s="305">
        <v>32000</v>
      </c>
      <c r="I23" s="303">
        <v>22082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72"/>
      <c r="I24" s="267"/>
      <c r="J24" s="285"/>
      <c r="K24" s="285"/>
    </row>
    <row r="25" spans="1:11" ht="12.75">
      <c r="A25" s="77" t="s">
        <v>250</v>
      </c>
      <c r="B25" s="267" t="s">
        <v>20</v>
      </c>
      <c r="C25" s="272">
        <v>19</v>
      </c>
      <c r="D25" s="267" t="s">
        <v>20</v>
      </c>
      <c r="E25" s="267">
        <v>19</v>
      </c>
      <c r="F25" s="267" t="s">
        <v>20</v>
      </c>
      <c r="G25" s="272">
        <v>18000</v>
      </c>
      <c r="H25" s="267" t="s">
        <v>20</v>
      </c>
      <c r="I25" s="272">
        <v>342</v>
      </c>
      <c r="J25" s="285"/>
      <c r="K25" s="285"/>
    </row>
    <row r="26" spans="1:11" ht="12.75">
      <c r="A26" s="77" t="s">
        <v>254</v>
      </c>
      <c r="B26" s="272">
        <v>20</v>
      </c>
      <c r="C26" s="272">
        <v>10</v>
      </c>
      <c r="D26" s="267" t="s">
        <v>20</v>
      </c>
      <c r="E26" s="267">
        <v>30</v>
      </c>
      <c r="F26" s="272">
        <v>11000</v>
      </c>
      <c r="G26" s="272">
        <v>18000</v>
      </c>
      <c r="H26" s="267" t="s">
        <v>20</v>
      </c>
      <c r="I26" s="272">
        <v>400</v>
      </c>
      <c r="J26" s="285"/>
      <c r="K26" s="285"/>
    </row>
    <row r="27" spans="1:11" ht="12.75">
      <c r="A27" s="77" t="s">
        <v>255</v>
      </c>
      <c r="B27" s="267" t="s">
        <v>20</v>
      </c>
      <c r="C27" s="272">
        <v>1</v>
      </c>
      <c r="D27" s="267" t="s">
        <v>20</v>
      </c>
      <c r="E27" s="267">
        <v>1</v>
      </c>
      <c r="F27" s="267" t="s">
        <v>20</v>
      </c>
      <c r="G27" s="272">
        <v>22000</v>
      </c>
      <c r="H27" s="267" t="s">
        <v>20</v>
      </c>
      <c r="I27" s="272">
        <v>22</v>
      </c>
      <c r="J27" s="285"/>
      <c r="K27" s="285"/>
    </row>
    <row r="28" spans="1:11" ht="12.75">
      <c r="A28" s="77" t="s">
        <v>257</v>
      </c>
      <c r="B28" s="267" t="s">
        <v>20</v>
      </c>
      <c r="C28" s="272">
        <v>10</v>
      </c>
      <c r="D28" s="267" t="s">
        <v>20</v>
      </c>
      <c r="E28" s="267">
        <v>10</v>
      </c>
      <c r="F28" s="267" t="s">
        <v>20</v>
      </c>
      <c r="G28" s="272">
        <v>25000</v>
      </c>
      <c r="H28" s="267" t="s">
        <v>20</v>
      </c>
      <c r="I28" s="272">
        <v>250</v>
      </c>
      <c r="J28" s="285"/>
      <c r="K28" s="285"/>
    </row>
    <row r="29" spans="1:11" ht="12.75">
      <c r="A29" s="77" t="s">
        <v>258</v>
      </c>
      <c r="B29" s="272">
        <v>11</v>
      </c>
      <c r="C29" s="272">
        <v>15</v>
      </c>
      <c r="D29" s="267" t="s">
        <v>20</v>
      </c>
      <c r="E29" s="267">
        <v>26</v>
      </c>
      <c r="F29" s="272">
        <v>15000</v>
      </c>
      <c r="G29" s="272">
        <v>30000</v>
      </c>
      <c r="H29" s="267" t="s">
        <v>20</v>
      </c>
      <c r="I29" s="272">
        <v>615</v>
      </c>
      <c r="J29" s="285"/>
      <c r="K29" s="285"/>
    </row>
    <row r="30" spans="1:11" ht="12.75">
      <c r="A30" s="286" t="s">
        <v>368</v>
      </c>
      <c r="B30" s="302">
        <v>31</v>
      </c>
      <c r="C30" s="302">
        <v>55</v>
      </c>
      <c r="D30" s="302" t="s">
        <v>20</v>
      </c>
      <c r="E30" s="302">
        <v>86</v>
      </c>
      <c r="F30" s="303">
        <v>12419</v>
      </c>
      <c r="G30" s="303">
        <v>22618</v>
      </c>
      <c r="H30" s="302" t="s">
        <v>20</v>
      </c>
      <c r="I30" s="302">
        <v>1629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72"/>
      <c r="I31" s="267"/>
      <c r="J31" s="285"/>
      <c r="K31" s="285"/>
    </row>
    <row r="32" spans="1:11" ht="12.75">
      <c r="A32" s="286" t="s">
        <v>259</v>
      </c>
      <c r="B32" s="305">
        <v>1580</v>
      </c>
      <c r="C32" s="303">
        <v>859</v>
      </c>
      <c r="D32" s="302" t="s">
        <v>20</v>
      </c>
      <c r="E32" s="302">
        <v>2439</v>
      </c>
      <c r="F32" s="305">
        <v>11000</v>
      </c>
      <c r="G32" s="303">
        <v>40000</v>
      </c>
      <c r="H32" s="302" t="s">
        <v>20</v>
      </c>
      <c r="I32" s="303">
        <v>51740</v>
      </c>
      <c r="J32" s="285"/>
      <c r="K32" s="285"/>
    </row>
    <row r="33" spans="1:11" ht="12.75">
      <c r="A33" s="77"/>
      <c r="B33" s="267"/>
      <c r="C33" s="267"/>
      <c r="D33" s="267"/>
      <c r="E33" s="267"/>
      <c r="F33" s="272"/>
      <c r="G33" s="272"/>
      <c r="H33" s="272"/>
      <c r="I33" s="267"/>
      <c r="J33" s="285"/>
      <c r="K33" s="285"/>
    </row>
    <row r="34" spans="1:11" ht="12.75">
      <c r="A34" s="77" t="s">
        <v>260</v>
      </c>
      <c r="B34" s="271">
        <v>200</v>
      </c>
      <c r="C34" s="272">
        <v>250</v>
      </c>
      <c r="D34" s="267" t="s">
        <v>20</v>
      </c>
      <c r="E34" s="267">
        <v>450</v>
      </c>
      <c r="F34" s="271">
        <v>4500</v>
      </c>
      <c r="G34" s="272">
        <v>18500</v>
      </c>
      <c r="H34" s="267" t="s">
        <v>20</v>
      </c>
      <c r="I34" s="272">
        <v>5525</v>
      </c>
      <c r="J34" s="285"/>
      <c r="K34" s="285"/>
    </row>
    <row r="35" spans="1:11" ht="12.75">
      <c r="A35" s="77" t="s">
        <v>261</v>
      </c>
      <c r="B35" s="271">
        <v>250</v>
      </c>
      <c r="C35" s="272">
        <v>10061</v>
      </c>
      <c r="D35" s="267" t="s">
        <v>20</v>
      </c>
      <c r="E35" s="267">
        <v>10311</v>
      </c>
      <c r="F35" s="271">
        <v>7500</v>
      </c>
      <c r="G35" s="272">
        <v>32000</v>
      </c>
      <c r="H35" s="267" t="s">
        <v>20</v>
      </c>
      <c r="I35" s="272">
        <v>323827</v>
      </c>
      <c r="J35" s="285"/>
      <c r="K35" s="285"/>
    </row>
    <row r="36" spans="1:11" ht="12.75">
      <c r="A36" s="77" t="s">
        <v>262</v>
      </c>
      <c r="B36" s="271">
        <v>167</v>
      </c>
      <c r="C36" s="272">
        <v>176</v>
      </c>
      <c r="D36" s="267" t="s">
        <v>20</v>
      </c>
      <c r="E36" s="267">
        <v>343</v>
      </c>
      <c r="F36" s="271">
        <v>5400</v>
      </c>
      <c r="G36" s="272">
        <v>20300</v>
      </c>
      <c r="H36" s="271">
        <v>21000</v>
      </c>
      <c r="I36" s="272">
        <v>4475</v>
      </c>
      <c r="J36" s="285"/>
      <c r="K36" s="285"/>
    </row>
    <row r="37" spans="1:11" ht="12.75">
      <c r="A37" s="77" t="s">
        <v>263</v>
      </c>
      <c r="B37" s="271">
        <v>5</v>
      </c>
      <c r="C37" s="272">
        <v>65</v>
      </c>
      <c r="D37" s="267" t="s">
        <v>20</v>
      </c>
      <c r="E37" s="267">
        <v>70</v>
      </c>
      <c r="F37" s="271">
        <v>4900</v>
      </c>
      <c r="G37" s="272">
        <v>22000</v>
      </c>
      <c r="H37" s="267" t="s">
        <v>20</v>
      </c>
      <c r="I37" s="272">
        <v>1455</v>
      </c>
      <c r="J37" s="285"/>
      <c r="K37" s="285"/>
    </row>
    <row r="38" spans="1:11" ht="12.75">
      <c r="A38" s="77" t="s">
        <v>264</v>
      </c>
      <c r="B38" s="271">
        <v>435</v>
      </c>
      <c r="C38" s="272">
        <v>1090</v>
      </c>
      <c r="D38" s="267" t="s">
        <v>20</v>
      </c>
      <c r="E38" s="267">
        <v>1525</v>
      </c>
      <c r="F38" s="271">
        <v>4400</v>
      </c>
      <c r="G38" s="272">
        <v>17500</v>
      </c>
      <c r="H38" s="267" t="s">
        <v>20</v>
      </c>
      <c r="I38" s="272">
        <v>20989</v>
      </c>
      <c r="J38" s="285"/>
      <c r="K38" s="285"/>
    </row>
    <row r="39" spans="1:11" ht="12.75">
      <c r="A39" s="286" t="s">
        <v>265</v>
      </c>
      <c r="B39" s="305">
        <v>1057</v>
      </c>
      <c r="C39" s="302">
        <v>11642</v>
      </c>
      <c r="D39" s="302" t="s">
        <v>20</v>
      </c>
      <c r="E39" s="302">
        <v>12699</v>
      </c>
      <c r="F39" s="305">
        <v>5312</v>
      </c>
      <c r="G39" s="303">
        <v>30120</v>
      </c>
      <c r="H39" s="302" t="s">
        <v>20</v>
      </c>
      <c r="I39" s="302">
        <v>356271</v>
      </c>
      <c r="J39" s="285"/>
      <c r="K39" s="285"/>
    </row>
    <row r="40" spans="1:11" ht="12.75">
      <c r="A40" s="77"/>
      <c r="B40" s="267"/>
      <c r="C40" s="267"/>
      <c r="D40" s="267"/>
      <c r="E40" s="267"/>
      <c r="F40" s="272"/>
      <c r="G40" s="272"/>
      <c r="H40" s="272"/>
      <c r="I40" s="267"/>
      <c r="J40" s="285"/>
      <c r="K40" s="285"/>
    </row>
    <row r="41" spans="1:11" ht="12.75">
      <c r="A41" s="77" t="s">
        <v>266</v>
      </c>
      <c r="B41" s="271">
        <v>11</v>
      </c>
      <c r="C41" s="272">
        <v>239</v>
      </c>
      <c r="D41" s="272">
        <v>510</v>
      </c>
      <c r="E41" s="267">
        <v>760</v>
      </c>
      <c r="F41" s="271">
        <v>12000</v>
      </c>
      <c r="G41" s="272">
        <v>29916</v>
      </c>
      <c r="H41" s="272">
        <v>34000</v>
      </c>
      <c r="I41" s="272">
        <v>24622</v>
      </c>
      <c r="J41" s="285"/>
      <c r="K41" s="285"/>
    </row>
    <row r="42" spans="1:11" ht="12.75">
      <c r="A42" s="77" t="s">
        <v>267</v>
      </c>
      <c r="B42" s="272">
        <v>152</v>
      </c>
      <c r="C42" s="272">
        <v>122</v>
      </c>
      <c r="D42" s="271">
        <v>584</v>
      </c>
      <c r="E42" s="267">
        <v>858</v>
      </c>
      <c r="F42" s="272">
        <v>5000</v>
      </c>
      <c r="G42" s="272">
        <v>11200</v>
      </c>
      <c r="H42" s="271">
        <v>20500</v>
      </c>
      <c r="I42" s="272">
        <v>14098</v>
      </c>
      <c r="J42" s="285"/>
      <c r="K42" s="285"/>
    </row>
    <row r="43" spans="1:11" ht="12.75">
      <c r="A43" s="77" t="s">
        <v>268</v>
      </c>
      <c r="B43" s="271">
        <v>14</v>
      </c>
      <c r="C43" s="272">
        <v>219</v>
      </c>
      <c r="D43" s="271">
        <v>15</v>
      </c>
      <c r="E43" s="267">
        <v>248</v>
      </c>
      <c r="F43" s="271">
        <v>7000</v>
      </c>
      <c r="G43" s="272">
        <v>25000</v>
      </c>
      <c r="H43" s="271">
        <v>40000</v>
      </c>
      <c r="I43" s="272">
        <v>6173</v>
      </c>
      <c r="J43" s="285"/>
      <c r="K43" s="285"/>
    </row>
    <row r="44" spans="1:11" ht="12.75">
      <c r="A44" s="286" t="s">
        <v>269</v>
      </c>
      <c r="B44" s="302">
        <v>177</v>
      </c>
      <c r="C44" s="302">
        <v>580</v>
      </c>
      <c r="D44" s="302">
        <v>1109</v>
      </c>
      <c r="E44" s="302">
        <v>1866</v>
      </c>
      <c r="F44" s="303">
        <v>5593</v>
      </c>
      <c r="G44" s="303">
        <v>24123</v>
      </c>
      <c r="H44" s="303">
        <v>26972</v>
      </c>
      <c r="I44" s="302">
        <v>44893</v>
      </c>
      <c r="J44" s="285"/>
      <c r="K44" s="285"/>
    </row>
    <row r="45" spans="1:11" ht="12.75">
      <c r="A45" s="77"/>
      <c r="B45" s="267"/>
      <c r="C45" s="267"/>
      <c r="D45" s="267"/>
      <c r="E45" s="267"/>
      <c r="F45" s="272"/>
      <c r="G45" s="272"/>
      <c r="H45" s="272"/>
      <c r="I45" s="267"/>
      <c r="J45" s="285"/>
      <c r="K45" s="285"/>
    </row>
    <row r="46" spans="1:11" ht="12.75">
      <c r="A46" s="286" t="s">
        <v>270</v>
      </c>
      <c r="B46" s="302" t="s">
        <v>20</v>
      </c>
      <c r="C46" s="303">
        <v>6285</v>
      </c>
      <c r="D46" s="305">
        <v>500</v>
      </c>
      <c r="E46" s="302">
        <v>6785</v>
      </c>
      <c r="F46" s="302" t="s">
        <v>20</v>
      </c>
      <c r="G46" s="303">
        <v>37100</v>
      </c>
      <c r="H46" s="305">
        <v>59500</v>
      </c>
      <c r="I46" s="303">
        <v>262923</v>
      </c>
      <c r="J46" s="285"/>
      <c r="K46" s="285"/>
    </row>
    <row r="47" spans="1:11" ht="12.75">
      <c r="A47" s="77"/>
      <c r="B47" s="267"/>
      <c r="C47" s="267"/>
      <c r="D47" s="267"/>
      <c r="E47" s="267"/>
      <c r="F47" s="272"/>
      <c r="G47" s="272"/>
      <c r="H47" s="272"/>
      <c r="I47" s="267"/>
      <c r="J47" s="285"/>
      <c r="K47" s="285"/>
    </row>
    <row r="48" spans="1:11" ht="12.75">
      <c r="A48" s="77" t="s">
        <v>271</v>
      </c>
      <c r="B48" s="271">
        <v>1000</v>
      </c>
      <c r="C48" s="272">
        <v>600</v>
      </c>
      <c r="D48" s="271">
        <v>2100</v>
      </c>
      <c r="E48" s="267">
        <v>3700</v>
      </c>
      <c r="F48" s="271">
        <v>7000</v>
      </c>
      <c r="G48" s="272">
        <v>15000</v>
      </c>
      <c r="H48" s="271">
        <v>21000</v>
      </c>
      <c r="I48" s="272">
        <v>60100</v>
      </c>
      <c r="J48" s="285"/>
      <c r="K48" s="285"/>
    </row>
    <row r="49" spans="1:11" ht="12.75">
      <c r="A49" s="77" t="s">
        <v>272</v>
      </c>
      <c r="B49" s="271">
        <v>200</v>
      </c>
      <c r="C49" s="272">
        <v>350</v>
      </c>
      <c r="D49" s="267" t="s">
        <v>20</v>
      </c>
      <c r="E49" s="267">
        <v>550</v>
      </c>
      <c r="F49" s="271">
        <v>7000</v>
      </c>
      <c r="G49" s="272">
        <v>19000</v>
      </c>
      <c r="H49" s="267" t="s">
        <v>20</v>
      </c>
      <c r="I49" s="272">
        <v>8050</v>
      </c>
      <c r="J49" s="285"/>
      <c r="K49" s="285"/>
    </row>
    <row r="50" spans="1:11" ht="12.75">
      <c r="A50" s="286" t="s">
        <v>273</v>
      </c>
      <c r="B50" s="305">
        <v>1200</v>
      </c>
      <c r="C50" s="302">
        <v>950</v>
      </c>
      <c r="D50" s="305">
        <v>2100</v>
      </c>
      <c r="E50" s="302">
        <v>4250</v>
      </c>
      <c r="F50" s="305">
        <v>7000</v>
      </c>
      <c r="G50" s="303">
        <v>16474</v>
      </c>
      <c r="H50" s="305">
        <v>21000</v>
      </c>
      <c r="I50" s="302">
        <v>68150</v>
      </c>
      <c r="J50" s="285"/>
      <c r="K50" s="285"/>
    </row>
    <row r="51" spans="1:11" ht="12.75">
      <c r="A51" s="77"/>
      <c r="B51" s="267"/>
      <c r="C51" s="267"/>
      <c r="D51" s="267"/>
      <c r="E51" s="267"/>
      <c r="F51" s="272"/>
      <c r="G51" s="272"/>
      <c r="H51" s="272"/>
      <c r="I51" s="267"/>
      <c r="J51" s="285"/>
      <c r="K51" s="285"/>
    </row>
    <row r="52" spans="1:11" ht="12.75">
      <c r="A52" s="77" t="s">
        <v>274</v>
      </c>
      <c r="B52" s="267" t="s">
        <v>20</v>
      </c>
      <c r="C52" s="272">
        <v>322</v>
      </c>
      <c r="D52" s="272">
        <v>4278</v>
      </c>
      <c r="E52" s="267">
        <v>4600</v>
      </c>
      <c r="F52" s="267" t="s">
        <v>20</v>
      </c>
      <c r="G52" s="272">
        <v>28000</v>
      </c>
      <c r="H52" s="272">
        <v>36000</v>
      </c>
      <c r="I52" s="272">
        <v>163024</v>
      </c>
      <c r="J52" s="285"/>
      <c r="K52" s="285"/>
    </row>
    <row r="53" spans="1:11" ht="12.75">
      <c r="A53" s="77" t="s">
        <v>275</v>
      </c>
      <c r="B53" s="271">
        <v>140</v>
      </c>
      <c r="C53" s="272">
        <v>680</v>
      </c>
      <c r="D53" s="267" t="s">
        <v>20</v>
      </c>
      <c r="E53" s="267">
        <v>820</v>
      </c>
      <c r="F53" s="271">
        <v>3055</v>
      </c>
      <c r="G53" s="272">
        <v>22900</v>
      </c>
      <c r="H53" s="267" t="s">
        <v>20</v>
      </c>
      <c r="I53" s="272">
        <v>16000</v>
      </c>
      <c r="J53" s="285"/>
      <c r="K53" s="285"/>
    </row>
    <row r="54" spans="1:11" ht="12.75">
      <c r="A54" s="77" t="s">
        <v>276</v>
      </c>
      <c r="B54" s="272">
        <v>522</v>
      </c>
      <c r="C54" s="272">
        <v>102</v>
      </c>
      <c r="D54" s="271">
        <v>190</v>
      </c>
      <c r="E54" s="267">
        <v>814</v>
      </c>
      <c r="F54" s="272">
        <v>9000</v>
      </c>
      <c r="G54" s="272">
        <v>23000</v>
      </c>
      <c r="H54" s="271">
        <v>40000</v>
      </c>
      <c r="I54" s="272">
        <v>14644</v>
      </c>
      <c r="J54" s="285"/>
      <c r="K54" s="285"/>
    </row>
    <row r="55" spans="1:11" ht="12.75">
      <c r="A55" s="77" t="s">
        <v>277</v>
      </c>
      <c r="B55" s="267" t="s">
        <v>20</v>
      </c>
      <c r="C55" s="272">
        <v>198</v>
      </c>
      <c r="D55" s="271">
        <v>62</v>
      </c>
      <c r="E55" s="267">
        <v>260</v>
      </c>
      <c r="F55" s="267" t="s">
        <v>20</v>
      </c>
      <c r="G55" s="272">
        <v>22100</v>
      </c>
      <c r="H55" s="271">
        <v>58800</v>
      </c>
      <c r="I55" s="272">
        <v>8022</v>
      </c>
      <c r="J55" s="285"/>
      <c r="K55" s="285"/>
    </row>
    <row r="56" spans="1:11" ht="12.75">
      <c r="A56" s="77" t="s">
        <v>278</v>
      </c>
      <c r="B56" s="272">
        <v>112</v>
      </c>
      <c r="C56" s="272">
        <v>176</v>
      </c>
      <c r="D56" s="271">
        <v>156</v>
      </c>
      <c r="E56" s="267">
        <v>444</v>
      </c>
      <c r="F56" s="272">
        <v>7000</v>
      </c>
      <c r="G56" s="272">
        <v>21000</v>
      </c>
      <c r="H56" s="271">
        <v>27000</v>
      </c>
      <c r="I56" s="272">
        <v>8692</v>
      </c>
      <c r="J56" s="285"/>
      <c r="K56" s="285"/>
    </row>
    <row r="57" spans="1:11" ht="12.75">
      <c r="A57" s="77" t="s">
        <v>279</v>
      </c>
      <c r="B57" s="272">
        <v>194</v>
      </c>
      <c r="C57" s="272">
        <v>97</v>
      </c>
      <c r="D57" s="267" t="s">
        <v>20</v>
      </c>
      <c r="E57" s="267">
        <v>291</v>
      </c>
      <c r="F57" s="272">
        <v>5200</v>
      </c>
      <c r="G57" s="272">
        <v>16600</v>
      </c>
      <c r="H57" s="267" t="s">
        <v>20</v>
      </c>
      <c r="I57" s="272">
        <v>2619</v>
      </c>
      <c r="J57" s="285"/>
      <c r="K57" s="285"/>
    </row>
    <row r="58" spans="1:11" ht="12.75">
      <c r="A58" s="77" t="s">
        <v>280</v>
      </c>
      <c r="B58" s="271">
        <v>213</v>
      </c>
      <c r="C58" s="272">
        <v>100</v>
      </c>
      <c r="D58" s="271">
        <v>924</v>
      </c>
      <c r="E58" s="267">
        <v>1237</v>
      </c>
      <c r="F58" s="271">
        <v>7000</v>
      </c>
      <c r="G58" s="272">
        <v>26000</v>
      </c>
      <c r="H58" s="271">
        <v>45000</v>
      </c>
      <c r="I58" s="272">
        <v>45671</v>
      </c>
      <c r="J58" s="285"/>
      <c r="K58" s="285"/>
    </row>
    <row r="59" spans="1:11" ht="12.75">
      <c r="A59" s="77" t="s">
        <v>281</v>
      </c>
      <c r="B59" s="271">
        <v>47</v>
      </c>
      <c r="C59" s="272">
        <v>485</v>
      </c>
      <c r="D59" s="267" t="s">
        <v>20</v>
      </c>
      <c r="E59" s="267">
        <v>532</v>
      </c>
      <c r="F59" s="271">
        <v>6503</v>
      </c>
      <c r="G59" s="272">
        <v>27675</v>
      </c>
      <c r="H59" s="267" t="s">
        <v>20</v>
      </c>
      <c r="I59" s="272">
        <v>13728</v>
      </c>
      <c r="J59" s="285"/>
      <c r="K59" s="285"/>
    </row>
    <row r="60" spans="1:11" ht="12.75">
      <c r="A60" s="286" t="s">
        <v>369</v>
      </c>
      <c r="B60" s="302">
        <v>1228</v>
      </c>
      <c r="C60" s="302">
        <v>2160</v>
      </c>
      <c r="D60" s="302">
        <v>5610</v>
      </c>
      <c r="E60" s="302">
        <v>8998</v>
      </c>
      <c r="F60" s="303">
        <v>7097</v>
      </c>
      <c r="G60" s="303">
        <v>24370</v>
      </c>
      <c r="H60" s="303">
        <v>37620</v>
      </c>
      <c r="I60" s="302">
        <v>272400</v>
      </c>
      <c r="J60" s="285"/>
      <c r="K60" s="285"/>
    </row>
    <row r="61" spans="1:11" ht="12.75">
      <c r="A61" s="77"/>
      <c r="B61" s="267"/>
      <c r="C61" s="267"/>
      <c r="D61" s="267"/>
      <c r="E61" s="267"/>
      <c r="F61" s="272"/>
      <c r="G61" s="272"/>
      <c r="H61" s="272"/>
      <c r="I61" s="267"/>
      <c r="J61" s="285"/>
      <c r="K61" s="285"/>
    </row>
    <row r="62" spans="1:11" ht="12.75">
      <c r="A62" s="77" t="s">
        <v>282</v>
      </c>
      <c r="B62" s="271">
        <v>18</v>
      </c>
      <c r="C62" s="272">
        <v>55</v>
      </c>
      <c r="D62" s="267" t="s">
        <v>20</v>
      </c>
      <c r="E62" s="267">
        <v>73</v>
      </c>
      <c r="F62" s="271">
        <v>15000</v>
      </c>
      <c r="G62" s="272">
        <v>26091</v>
      </c>
      <c r="H62" s="267" t="s">
        <v>20</v>
      </c>
      <c r="I62" s="272">
        <v>1705</v>
      </c>
      <c r="J62" s="285"/>
      <c r="K62" s="285"/>
    </row>
    <row r="63" spans="1:11" ht="12.75">
      <c r="A63" s="77" t="s">
        <v>283</v>
      </c>
      <c r="B63" s="272" t="s">
        <v>20</v>
      </c>
      <c r="C63" s="272">
        <v>7</v>
      </c>
      <c r="D63" s="271">
        <v>13</v>
      </c>
      <c r="E63" s="267">
        <v>20</v>
      </c>
      <c r="F63" s="272" t="s">
        <v>20</v>
      </c>
      <c r="G63" s="272">
        <v>16000</v>
      </c>
      <c r="H63" s="271">
        <v>30000</v>
      </c>
      <c r="I63" s="272">
        <v>502</v>
      </c>
      <c r="J63" s="285"/>
      <c r="K63" s="285"/>
    </row>
    <row r="64" spans="1:11" ht="12.75">
      <c r="A64" s="286" t="s">
        <v>284</v>
      </c>
      <c r="B64" s="303">
        <v>18</v>
      </c>
      <c r="C64" s="303">
        <v>62</v>
      </c>
      <c r="D64" s="305">
        <v>13</v>
      </c>
      <c r="E64" s="302">
        <v>93</v>
      </c>
      <c r="F64" s="303">
        <v>15000</v>
      </c>
      <c r="G64" s="303">
        <v>24952</v>
      </c>
      <c r="H64" s="305">
        <v>30000</v>
      </c>
      <c r="I64" s="303">
        <v>2207</v>
      </c>
      <c r="J64" s="285"/>
      <c r="K64" s="285"/>
    </row>
    <row r="65" spans="1:11" ht="12.75">
      <c r="A65" s="77"/>
      <c r="B65" s="267"/>
      <c r="C65" s="267"/>
      <c r="D65" s="267"/>
      <c r="E65" s="267"/>
      <c r="F65" s="272"/>
      <c r="G65" s="272"/>
      <c r="H65" s="272"/>
      <c r="I65" s="272"/>
      <c r="J65" s="285"/>
      <c r="K65" s="285"/>
    </row>
    <row r="66" spans="1:11" ht="13.5" thickBot="1">
      <c r="A66" s="288" t="s">
        <v>285</v>
      </c>
      <c r="B66" s="277">
        <v>5631</v>
      </c>
      <c r="C66" s="277">
        <v>23793</v>
      </c>
      <c r="D66" s="277">
        <v>9732</v>
      </c>
      <c r="E66" s="277">
        <v>39156</v>
      </c>
      <c r="F66" s="306">
        <v>8053</v>
      </c>
      <c r="G66" s="306">
        <v>30626</v>
      </c>
      <c r="H66" s="306">
        <v>33678</v>
      </c>
      <c r="I66" s="277">
        <v>1101779</v>
      </c>
      <c r="J66" s="285"/>
      <c r="K66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781">
    <pageSetUpPr fitToPage="1"/>
  </sheetPr>
  <dimension ref="A1:I6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337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59"/>
      <c r="B5" s="197" t="s">
        <v>297</v>
      </c>
      <c r="C5" s="198"/>
      <c r="D5" s="355" t="s">
        <v>39</v>
      </c>
      <c r="E5" s="356"/>
      <c r="F5" s="355" t="s">
        <v>40</v>
      </c>
      <c r="G5" s="356"/>
      <c r="H5" s="355" t="s">
        <v>41</v>
      </c>
      <c r="I5" s="357"/>
    </row>
    <row r="6" spans="1:9" ht="12.75">
      <c r="A6" s="315" t="s">
        <v>227</v>
      </c>
      <c r="B6" s="342" t="s">
        <v>298</v>
      </c>
      <c r="C6" s="343"/>
      <c r="D6" s="339"/>
      <c r="E6" s="340"/>
      <c r="F6" s="339"/>
      <c r="G6" s="340"/>
      <c r="H6" s="339"/>
      <c r="I6" s="341"/>
    </row>
    <row r="7" spans="1:9" ht="12.75">
      <c r="A7" s="315" t="s">
        <v>228</v>
      </c>
      <c r="B7" s="62" t="s">
        <v>2</v>
      </c>
      <c r="C7" s="76" t="s">
        <v>3</v>
      </c>
      <c r="D7" s="62" t="s">
        <v>2</v>
      </c>
      <c r="E7" s="76" t="s">
        <v>3</v>
      </c>
      <c r="F7" s="62" t="s">
        <v>2</v>
      </c>
      <c r="G7" s="76" t="s">
        <v>3</v>
      </c>
      <c r="H7" s="62" t="s">
        <v>2</v>
      </c>
      <c r="I7" s="76" t="s">
        <v>3</v>
      </c>
    </row>
    <row r="8" spans="1:9" ht="13.5" thickBot="1">
      <c r="A8" s="281"/>
      <c r="B8" s="308" t="s">
        <v>61</v>
      </c>
      <c r="C8" s="282" t="s">
        <v>14</v>
      </c>
      <c r="D8" s="308" t="s">
        <v>61</v>
      </c>
      <c r="E8" s="282" t="s">
        <v>14</v>
      </c>
      <c r="F8" s="308" t="s">
        <v>61</v>
      </c>
      <c r="G8" s="282" t="s">
        <v>14</v>
      </c>
      <c r="H8" s="308" t="s">
        <v>61</v>
      </c>
      <c r="I8" s="282" t="s">
        <v>14</v>
      </c>
    </row>
    <row r="9" spans="1:9" ht="12.75">
      <c r="A9" s="286" t="s">
        <v>239</v>
      </c>
      <c r="B9" s="303">
        <v>29</v>
      </c>
      <c r="C9" s="303">
        <v>570</v>
      </c>
      <c r="D9" s="303">
        <v>5</v>
      </c>
      <c r="E9" s="303">
        <v>62</v>
      </c>
      <c r="F9" s="303">
        <v>1</v>
      </c>
      <c r="G9" s="303">
        <v>23</v>
      </c>
      <c r="H9" s="303">
        <v>12</v>
      </c>
      <c r="I9" s="303">
        <v>240</v>
      </c>
    </row>
    <row r="10" spans="1:9" ht="12.75">
      <c r="A10" s="77"/>
      <c r="B10" s="267"/>
      <c r="C10" s="267"/>
      <c r="D10" s="267"/>
      <c r="E10" s="267"/>
      <c r="F10" s="267"/>
      <c r="G10" s="267"/>
      <c r="H10" s="267"/>
      <c r="I10" s="267"/>
    </row>
    <row r="11" spans="1:9" ht="12.75">
      <c r="A11" s="286" t="s">
        <v>240</v>
      </c>
      <c r="B11" s="303" t="s">
        <v>20</v>
      </c>
      <c r="C11" s="303" t="s">
        <v>20</v>
      </c>
      <c r="D11" s="303">
        <v>39</v>
      </c>
      <c r="E11" s="303">
        <v>827</v>
      </c>
      <c r="F11" s="303" t="s">
        <v>20</v>
      </c>
      <c r="G11" s="303" t="s">
        <v>20</v>
      </c>
      <c r="H11" s="302" t="s">
        <v>20</v>
      </c>
      <c r="I11" s="302" t="s">
        <v>20</v>
      </c>
    </row>
    <row r="12" spans="1:9" ht="12.75">
      <c r="A12" s="77"/>
      <c r="B12" s="267"/>
      <c r="C12" s="267"/>
      <c r="D12" s="267"/>
      <c r="E12" s="267"/>
      <c r="F12" s="267"/>
      <c r="G12" s="267"/>
      <c r="H12" s="267"/>
      <c r="I12" s="267"/>
    </row>
    <row r="13" spans="1:9" ht="12.75">
      <c r="A13" s="77" t="s">
        <v>241</v>
      </c>
      <c r="B13" s="267" t="s">
        <v>20</v>
      </c>
      <c r="C13" s="267" t="s">
        <v>20</v>
      </c>
      <c r="D13" s="267" t="s">
        <v>20</v>
      </c>
      <c r="E13" s="267" t="s">
        <v>20</v>
      </c>
      <c r="F13" s="267" t="s">
        <v>20</v>
      </c>
      <c r="G13" s="267" t="s">
        <v>20</v>
      </c>
      <c r="H13" s="267">
        <v>6</v>
      </c>
      <c r="I13" s="267">
        <v>252</v>
      </c>
    </row>
    <row r="14" spans="1:9" ht="12.75">
      <c r="A14" s="77" t="s">
        <v>242</v>
      </c>
      <c r="B14" s="267" t="s">
        <v>20</v>
      </c>
      <c r="C14" s="267" t="s">
        <v>20</v>
      </c>
      <c r="D14" s="271">
        <v>5</v>
      </c>
      <c r="E14" s="271">
        <v>125</v>
      </c>
      <c r="F14" s="267" t="s">
        <v>20</v>
      </c>
      <c r="G14" s="267" t="s">
        <v>20</v>
      </c>
      <c r="H14" s="267" t="s">
        <v>20</v>
      </c>
      <c r="I14" s="267" t="s">
        <v>20</v>
      </c>
    </row>
    <row r="15" spans="1:9" ht="12.75">
      <c r="A15" s="77" t="s">
        <v>243</v>
      </c>
      <c r="B15" s="272" t="s">
        <v>20</v>
      </c>
      <c r="C15" s="272" t="s">
        <v>20</v>
      </c>
      <c r="D15" s="272">
        <v>5</v>
      </c>
      <c r="E15" s="272">
        <v>125</v>
      </c>
      <c r="F15" s="272">
        <v>7</v>
      </c>
      <c r="G15" s="272">
        <v>175</v>
      </c>
      <c r="H15" s="267" t="s">
        <v>20</v>
      </c>
      <c r="I15" s="267" t="s">
        <v>20</v>
      </c>
    </row>
    <row r="16" spans="1:9" ht="12.75">
      <c r="A16" s="286" t="s">
        <v>367</v>
      </c>
      <c r="B16" s="302" t="s">
        <v>20</v>
      </c>
      <c r="C16" s="302" t="s">
        <v>20</v>
      </c>
      <c r="D16" s="302">
        <v>10</v>
      </c>
      <c r="E16" s="302">
        <v>250</v>
      </c>
      <c r="F16" s="302">
        <v>7</v>
      </c>
      <c r="G16" s="302">
        <v>175</v>
      </c>
      <c r="H16" s="302">
        <v>6</v>
      </c>
      <c r="I16" s="302">
        <v>252</v>
      </c>
    </row>
    <row r="17" spans="1:9" ht="12.75">
      <c r="A17" s="77"/>
      <c r="B17" s="267"/>
      <c r="C17" s="267"/>
      <c r="D17" s="267"/>
      <c r="E17" s="267"/>
      <c r="F17" s="267"/>
      <c r="G17" s="267"/>
      <c r="H17" s="267"/>
      <c r="I17" s="267"/>
    </row>
    <row r="18" spans="1:9" ht="12.75">
      <c r="A18" s="77" t="s">
        <v>244</v>
      </c>
      <c r="B18" s="304">
        <v>132</v>
      </c>
      <c r="C18" s="304">
        <v>2313</v>
      </c>
      <c r="D18" s="304">
        <v>8</v>
      </c>
      <c r="E18" s="304">
        <v>133</v>
      </c>
      <c r="F18" s="304">
        <v>2</v>
      </c>
      <c r="G18" s="304">
        <v>30</v>
      </c>
      <c r="H18" s="304">
        <v>8</v>
      </c>
      <c r="I18" s="304">
        <v>135</v>
      </c>
    </row>
    <row r="19" spans="1:9" ht="12.75">
      <c r="A19" s="77" t="s">
        <v>245</v>
      </c>
      <c r="B19" s="267" t="s">
        <v>20</v>
      </c>
      <c r="C19" s="267" t="s">
        <v>20</v>
      </c>
      <c r="D19" s="267" t="s">
        <v>20</v>
      </c>
      <c r="E19" s="267" t="s">
        <v>20</v>
      </c>
      <c r="F19" s="267" t="s">
        <v>20</v>
      </c>
      <c r="G19" s="267" t="s">
        <v>20</v>
      </c>
      <c r="H19" s="304">
        <v>134</v>
      </c>
      <c r="I19" s="304">
        <v>2015</v>
      </c>
    </row>
    <row r="20" spans="1:9" ht="12.75">
      <c r="A20" s="77" t="s">
        <v>246</v>
      </c>
      <c r="B20" s="304">
        <v>237</v>
      </c>
      <c r="C20" s="304">
        <v>4750</v>
      </c>
      <c r="D20" s="304">
        <v>15</v>
      </c>
      <c r="E20" s="304">
        <v>290</v>
      </c>
      <c r="F20" s="304" t="s">
        <v>20</v>
      </c>
      <c r="G20" s="304" t="s">
        <v>20</v>
      </c>
      <c r="H20" s="304">
        <v>8</v>
      </c>
      <c r="I20" s="304">
        <v>135</v>
      </c>
    </row>
    <row r="21" spans="1:9" ht="12.75">
      <c r="A21" s="77" t="s">
        <v>247</v>
      </c>
      <c r="B21" s="304">
        <v>351</v>
      </c>
      <c r="C21" s="304">
        <v>7168</v>
      </c>
      <c r="D21" s="304">
        <v>21</v>
      </c>
      <c r="E21" s="304">
        <v>53</v>
      </c>
      <c r="F21" s="304">
        <v>30</v>
      </c>
      <c r="G21" s="304">
        <v>48</v>
      </c>
      <c r="H21" s="304">
        <v>15</v>
      </c>
      <c r="I21" s="304">
        <v>15</v>
      </c>
    </row>
    <row r="22" spans="1:9" ht="12.75">
      <c r="A22" s="286" t="s">
        <v>248</v>
      </c>
      <c r="B22" s="302">
        <v>720</v>
      </c>
      <c r="C22" s="302">
        <v>14231</v>
      </c>
      <c r="D22" s="302">
        <v>44</v>
      </c>
      <c r="E22" s="302">
        <v>476</v>
      </c>
      <c r="F22" s="302">
        <v>32</v>
      </c>
      <c r="G22" s="302">
        <v>78</v>
      </c>
      <c r="H22" s="302">
        <v>165</v>
      </c>
      <c r="I22" s="302">
        <v>2300</v>
      </c>
    </row>
    <row r="23" spans="1:9" ht="12.75">
      <c r="A23" s="77"/>
      <c r="B23" s="267"/>
      <c r="C23" s="267"/>
      <c r="D23" s="267"/>
      <c r="E23" s="267"/>
      <c r="F23" s="267"/>
      <c r="G23" s="267"/>
      <c r="H23" s="267"/>
      <c r="I23" s="267"/>
    </row>
    <row r="24" spans="1:9" ht="12.75">
      <c r="A24" s="286" t="s">
        <v>249</v>
      </c>
      <c r="B24" s="303">
        <v>287</v>
      </c>
      <c r="C24" s="303">
        <v>8907</v>
      </c>
      <c r="D24" s="303">
        <v>261</v>
      </c>
      <c r="E24" s="303">
        <v>8097</v>
      </c>
      <c r="F24" s="305">
        <v>17</v>
      </c>
      <c r="G24" s="305">
        <v>540</v>
      </c>
      <c r="H24" s="305">
        <v>305</v>
      </c>
      <c r="I24" s="305">
        <v>4538</v>
      </c>
    </row>
    <row r="25" spans="1:9" ht="12.75">
      <c r="A25" s="77"/>
      <c r="B25" s="267"/>
      <c r="C25" s="267"/>
      <c r="D25" s="267"/>
      <c r="E25" s="267"/>
      <c r="F25" s="267"/>
      <c r="G25" s="267"/>
      <c r="H25" s="267"/>
      <c r="I25" s="267"/>
    </row>
    <row r="26" spans="1:9" ht="12.75">
      <c r="A26" s="77" t="s">
        <v>250</v>
      </c>
      <c r="B26" s="272" t="s">
        <v>20</v>
      </c>
      <c r="C26" s="272" t="s">
        <v>20</v>
      </c>
      <c r="D26" s="272" t="s">
        <v>20</v>
      </c>
      <c r="E26" s="272" t="s">
        <v>20</v>
      </c>
      <c r="F26" s="267" t="s">
        <v>20</v>
      </c>
      <c r="G26" s="267" t="s">
        <v>20</v>
      </c>
      <c r="H26" s="271">
        <v>19</v>
      </c>
      <c r="I26" s="271">
        <v>342</v>
      </c>
    </row>
    <row r="27" spans="1:9" ht="12.75">
      <c r="A27" s="77" t="s">
        <v>254</v>
      </c>
      <c r="B27" s="272">
        <v>12</v>
      </c>
      <c r="C27" s="272">
        <v>160</v>
      </c>
      <c r="D27" s="272">
        <v>11</v>
      </c>
      <c r="E27" s="272">
        <v>149</v>
      </c>
      <c r="F27" s="272" t="s">
        <v>20</v>
      </c>
      <c r="G27" s="272" t="s">
        <v>20</v>
      </c>
      <c r="H27" s="272">
        <v>7</v>
      </c>
      <c r="I27" s="272">
        <v>91</v>
      </c>
    </row>
    <row r="28" spans="1:9" ht="12.75">
      <c r="A28" s="77" t="s">
        <v>255</v>
      </c>
      <c r="B28" s="272" t="s">
        <v>20</v>
      </c>
      <c r="C28" s="272" t="s">
        <v>20</v>
      </c>
      <c r="D28" s="272" t="s">
        <v>20</v>
      </c>
      <c r="E28" s="272" t="s">
        <v>20</v>
      </c>
      <c r="F28" s="267" t="s">
        <v>20</v>
      </c>
      <c r="G28" s="267" t="s">
        <v>20</v>
      </c>
      <c r="H28" s="271">
        <v>1</v>
      </c>
      <c r="I28" s="271">
        <v>22</v>
      </c>
    </row>
    <row r="29" spans="1:9" ht="12.75">
      <c r="A29" s="77" t="s">
        <v>257</v>
      </c>
      <c r="B29" s="272">
        <v>8</v>
      </c>
      <c r="C29" s="272">
        <v>200</v>
      </c>
      <c r="D29" s="272">
        <v>2</v>
      </c>
      <c r="E29" s="272">
        <v>50</v>
      </c>
      <c r="F29" s="267" t="s">
        <v>20</v>
      </c>
      <c r="G29" s="267" t="s">
        <v>20</v>
      </c>
      <c r="H29" s="267" t="s">
        <v>20</v>
      </c>
      <c r="I29" s="267" t="s">
        <v>20</v>
      </c>
    </row>
    <row r="30" spans="1:9" ht="12.75">
      <c r="A30" s="77" t="s">
        <v>258</v>
      </c>
      <c r="B30" s="272" t="s">
        <v>20</v>
      </c>
      <c r="C30" s="272" t="s">
        <v>20</v>
      </c>
      <c r="D30" s="272" t="s">
        <v>20</v>
      </c>
      <c r="E30" s="272" t="s">
        <v>20</v>
      </c>
      <c r="F30" s="267" t="s">
        <v>20</v>
      </c>
      <c r="G30" s="267" t="s">
        <v>20</v>
      </c>
      <c r="H30" s="272">
        <v>26</v>
      </c>
      <c r="I30" s="272">
        <v>615</v>
      </c>
    </row>
    <row r="31" spans="1:9" ht="12.75">
      <c r="A31" s="286" t="s">
        <v>368</v>
      </c>
      <c r="B31" s="302">
        <v>20</v>
      </c>
      <c r="C31" s="302">
        <v>360</v>
      </c>
      <c r="D31" s="302">
        <v>13</v>
      </c>
      <c r="E31" s="302">
        <v>199</v>
      </c>
      <c r="F31" s="302" t="s">
        <v>20</v>
      </c>
      <c r="G31" s="302" t="s">
        <v>20</v>
      </c>
      <c r="H31" s="302">
        <v>53</v>
      </c>
      <c r="I31" s="302">
        <v>1070</v>
      </c>
    </row>
    <row r="32" spans="1:9" ht="12.75">
      <c r="A32" s="77"/>
      <c r="B32" s="267"/>
      <c r="C32" s="267"/>
      <c r="D32" s="267"/>
      <c r="E32" s="267"/>
      <c r="F32" s="267"/>
      <c r="G32" s="267"/>
      <c r="H32" s="267"/>
      <c r="I32" s="267"/>
    </row>
    <row r="33" spans="1:9" ht="12.75">
      <c r="A33" s="286" t="s">
        <v>259</v>
      </c>
      <c r="B33" s="305">
        <v>1610</v>
      </c>
      <c r="C33" s="305">
        <v>32200</v>
      </c>
      <c r="D33" s="302">
        <v>829</v>
      </c>
      <c r="E33" s="302">
        <v>19540</v>
      </c>
      <c r="F33" s="302" t="s">
        <v>20</v>
      </c>
      <c r="G33" s="302" t="s">
        <v>20</v>
      </c>
      <c r="H33" s="302" t="s">
        <v>20</v>
      </c>
      <c r="I33" s="302" t="s">
        <v>20</v>
      </c>
    </row>
    <row r="34" spans="1:9" ht="12.75">
      <c r="A34" s="77"/>
      <c r="B34" s="267"/>
      <c r="C34" s="267"/>
      <c r="D34" s="267"/>
      <c r="E34" s="267"/>
      <c r="F34" s="267"/>
      <c r="G34" s="267"/>
      <c r="H34" s="267"/>
      <c r="I34" s="267"/>
    </row>
    <row r="35" spans="1:9" ht="12.75">
      <c r="A35" s="77" t="s">
        <v>260</v>
      </c>
      <c r="B35" s="271">
        <v>225</v>
      </c>
      <c r="C35" s="271">
        <v>3591</v>
      </c>
      <c r="D35" s="271">
        <v>135</v>
      </c>
      <c r="E35" s="271">
        <v>1105</v>
      </c>
      <c r="F35" s="267" t="s">
        <v>20</v>
      </c>
      <c r="G35" s="267" t="s">
        <v>20</v>
      </c>
      <c r="H35" s="272">
        <v>90</v>
      </c>
      <c r="I35" s="272">
        <v>829</v>
      </c>
    </row>
    <row r="36" spans="1:9" ht="12.75">
      <c r="A36" s="77" t="s">
        <v>261</v>
      </c>
      <c r="B36" s="272">
        <v>269</v>
      </c>
      <c r="C36" s="272">
        <v>8448</v>
      </c>
      <c r="D36" s="271">
        <v>1346</v>
      </c>
      <c r="E36" s="271">
        <v>42272</v>
      </c>
      <c r="F36" s="267" t="s">
        <v>20</v>
      </c>
      <c r="G36" s="267" t="s">
        <v>20</v>
      </c>
      <c r="H36" s="271">
        <v>8696</v>
      </c>
      <c r="I36" s="271">
        <v>273107</v>
      </c>
    </row>
    <row r="37" spans="1:9" ht="12.75">
      <c r="A37" s="77" t="s">
        <v>262</v>
      </c>
      <c r="B37" s="272">
        <v>343</v>
      </c>
      <c r="C37" s="272">
        <v>4475</v>
      </c>
      <c r="D37" s="267" t="s">
        <v>20</v>
      </c>
      <c r="E37" s="267" t="s">
        <v>20</v>
      </c>
      <c r="F37" s="267" t="s">
        <v>20</v>
      </c>
      <c r="G37" s="267" t="s">
        <v>20</v>
      </c>
      <c r="H37" s="267" t="s">
        <v>20</v>
      </c>
      <c r="I37" s="267" t="s">
        <v>20</v>
      </c>
    </row>
    <row r="38" spans="1:9" ht="12.75">
      <c r="A38" s="77" t="s">
        <v>263</v>
      </c>
      <c r="B38" s="272">
        <v>3</v>
      </c>
      <c r="C38" s="272">
        <v>62</v>
      </c>
      <c r="D38" s="272">
        <v>46</v>
      </c>
      <c r="E38" s="272">
        <v>956</v>
      </c>
      <c r="F38" s="272">
        <v>15</v>
      </c>
      <c r="G38" s="272">
        <v>313</v>
      </c>
      <c r="H38" s="271">
        <v>6</v>
      </c>
      <c r="I38" s="271">
        <v>124</v>
      </c>
    </row>
    <row r="39" spans="1:9" ht="12.75">
      <c r="A39" s="77" t="s">
        <v>264</v>
      </c>
      <c r="B39" s="272">
        <v>61</v>
      </c>
      <c r="C39" s="272">
        <v>840</v>
      </c>
      <c r="D39" s="272">
        <v>45</v>
      </c>
      <c r="E39" s="272">
        <v>361</v>
      </c>
      <c r="F39" s="272">
        <v>46</v>
      </c>
      <c r="G39" s="272">
        <v>1104</v>
      </c>
      <c r="H39" s="272">
        <v>1373</v>
      </c>
      <c r="I39" s="272">
        <v>18684</v>
      </c>
    </row>
    <row r="40" spans="1:9" ht="12.75">
      <c r="A40" s="286" t="s">
        <v>265</v>
      </c>
      <c r="B40" s="302">
        <v>901</v>
      </c>
      <c r="C40" s="302">
        <v>17416</v>
      </c>
      <c r="D40" s="302">
        <v>1572</v>
      </c>
      <c r="E40" s="302">
        <v>44694</v>
      </c>
      <c r="F40" s="302">
        <v>61</v>
      </c>
      <c r="G40" s="302">
        <v>1417</v>
      </c>
      <c r="H40" s="302">
        <v>10165</v>
      </c>
      <c r="I40" s="302">
        <v>292744</v>
      </c>
    </row>
    <row r="41" spans="1:9" ht="12.75">
      <c r="A41" s="77"/>
      <c r="B41" s="267"/>
      <c r="C41" s="267"/>
      <c r="D41" s="267"/>
      <c r="E41" s="267"/>
      <c r="F41" s="267"/>
      <c r="G41" s="267"/>
      <c r="H41" s="267"/>
      <c r="I41" s="267"/>
    </row>
    <row r="42" spans="1:9" ht="12.75">
      <c r="A42" s="77" t="s">
        <v>266</v>
      </c>
      <c r="B42" s="272">
        <v>90</v>
      </c>
      <c r="C42" s="272">
        <v>2700</v>
      </c>
      <c r="D42" s="272">
        <v>10</v>
      </c>
      <c r="E42" s="272">
        <v>280</v>
      </c>
      <c r="F42" s="272">
        <v>510</v>
      </c>
      <c r="G42" s="272">
        <v>17340</v>
      </c>
      <c r="H42" s="272">
        <v>150</v>
      </c>
      <c r="I42" s="272">
        <v>4302</v>
      </c>
    </row>
    <row r="43" spans="1:9" ht="12.75">
      <c r="A43" s="77" t="s">
        <v>267</v>
      </c>
      <c r="B43" s="272" t="s">
        <v>20</v>
      </c>
      <c r="C43" s="272" t="s">
        <v>20</v>
      </c>
      <c r="D43" s="272">
        <v>745</v>
      </c>
      <c r="E43" s="272">
        <v>12240</v>
      </c>
      <c r="F43" s="272">
        <v>24</v>
      </c>
      <c r="G43" s="272">
        <v>402</v>
      </c>
      <c r="H43" s="271">
        <v>89</v>
      </c>
      <c r="I43" s="271">
        <v>1456</v>
      </c>
    </row>
    <row r="44" spans="1:9" ht="12.75">
      <c r="A44" s="77" t="s">
        <v>268</v>
      </c>
      <c r="B44" s="272">
        <v>129</v>
      </c>
      <c r="C44" s="272">
        <v>3048</v>
      </c>
      <c r="D44" s="272">
        <v>49</v>
      </c>
      <c r="E44" s="272">
        <v>1225</v>
      </c>
      <c r="F44" s="272">
        <v>15</v>
      </c>
      <c r="G44" s="272">
        <v>450</v>
      </c>
      <c r="H44" s="272">
        <v>55</v>
      </c>
      <c r="I44" s="272">
        <v>1450</v>
      </c>
    </row>
    <row r="45" spans="1:9" ht="12.75">
      <c r="A45" s="286" t="s">
        <v>269</v>
      </c>
      <c r="B45" s="302">
        <v>219</v>
      </c>
      <c r="C45" s="302">
        <v>5748</v>
      </c>
      <c r="D45" s="302">
        <v>804</v>
      </c>
      <c r="E45" s="302">
        <v>13745</v>
      </c>
      <c r="F45" s="302">
        <v>549</v>
      </c>
      <c r="G45" s="302">
        <v>18192</v>
      </c>
      <c r="H45" s="302">
        <v>294</v>
      </c>
      <c r="I45" s="302">
        <v>7208</v>
      </c>
    </row>
    <row r="46" spans="1:9" ht="12.75">
      <c r="A46" s="77"/>
      <c r="B46" s="267"/>
      <c r="C46" s="267"/>
      <c r="D46" s="267"/>
      <c r="E46" s="267"/>
      <c r="F46" s="267"/>
      <c r="G46" s="267"/>
      <c r="H46" s="267"/>
      <c r="I46" s="267"/>
    </row>
    <row r="47" spans="1:9" ht="12.75">
      <c r="A47" s="286" t="s">
        <v>270</v>
      </c>
      <c r="B47" s="303">
        <v>1100</v>
      </c>
      <c r="C47" s="303">
        <v>38810</v>
      </c>
      <c r="D47" s="303" t="s">
        <v>20</v>
      </c>
      <c r="E47" s="303" t="s">
        <v>20</v>
      </c>
      <c r="F47" s="305">
        <v>500</v>
      </c>
      <c r="G47" s="305">
        <v>28550</v>
      </c>
      <c r="H47" s="303">
        <v>5185</v>
      </c>
      <c r="I47" s="303">
        <v>195563</v>
      </c>
    </row>
    <row r="48" spans="1:9" ht="12.75">
      <c r="A48" s="77"/>
      <c r="B48" s="267"/>
      <c r="C48" s="267"/>
      <c r="D48" s="267"/>
      <c r="E48" s="267"/>
      <c r="F48" s="267"/>
      <c r="G48" s="267"/>
      <c r="H48" s="267"/>
      <c r="I48" s="267"/>
    </row>
    <row r="49" spans="1:9" ht="12.75">
      <c r="A49" s="77" t="s">
        <v>271</v>
      </c>
      <c r="B49" s="267" t="s">
        <v>20</v>
      </c>
      <c r="C49" s="272" t="s">
        <v>20</v>
      </c>
      <c r="D49" s="267" t="s">
        <v>20</v>
      </c>
      <c r="E49" s="272" t="s">
        <v>20</v>
      </c>
      <c r="F49" s="267" t="s">
        <v>20</v>
      </c>
      <c r="G49" s="267" t="s">
        <v>20</v>
      </c>
      <c r="H49" s="271">
        <v>3700</v>
      </c>
      <c r="I49" s="271">
        <v>60100</v>
      </c>
    </row>
    <row r="50" spans="1:9" ht="12.75">
      <c r="A50" s="77" t="s">
        <v>272</v>
      </c>
      <c r="B50" s="267" t="s">
        <v>20</v>
      </c>
      <c r="C50" s="272" t="s">
        <v>20</v>
      </c>
      <c r="D50" s="267" t="s">
        <v>20</v>
      </c>
      <c r="E50" s="272" t="s">
        <v>20</v>
      </c>
      <c r="F50" s="267" t="s">
        <v>20</v>
      </c>
      <c r="G50" s="267" t="s">
        <v>20</v>
      </c>
      <c r="H50" s="271">
        <v>550</v>
      </c>
      <c r="I50" s="271">
        <v>8050</v>
      </c>
    </row>
    <row r="51" spans="1:9" ht="12.75">
      <c r="A51" s="286" t="s">
        <v>273</v>
      </c>
      <c r="B51" s="302" t="s">
        <v>20</v>
      </c>
      <c r="C51" s="302" t="s">
        <v>20</v>
      </c>
      <c r="D51" s="302" t="s">
        <v>20</v>
      </c>
      <c r="E51" s="302" t="s">
        <v>20</v>
      </c>
      <c r="F51" s="302" t="s">
        <v>20</v>
      </c>
      <c r="G51" s="302" t="s">
        <v>20</v>
      </c>
      <c r="H51" s="305">
        <v>4250</v>
      </c>
      <c r="I51" s="305">
        <v>68150</v>
      </c>
    </row>
    <row r="52" spans="1:9" ht="12.75">
      <c r="A52" s="77"/>
      <c r="B52" s="267"/>
      <c r="C52" s="267"/>
      <c r="D52" s="267"/>
      <c r="E52" s="267"/>
      <c r="F52" s="267"/>
      <c r="G52" s="267"/>
      <c r="H52" s="267"/>
      <c r="I52" s="267"/>
    </row>
    <row r="53" spans="1:9" ht="12.75">
      <c r="A53" s="77" t="s">
        <v>274</v>
      </c>
      <c r="B53" s="272" t="s">
        <v>20</v>
      </c>
      <c r="C53" s="272" t="s">
        <v>20</v>
      </c>
      <c r="D53" s="267" t="s">
        <v>20</v>
      </c>
      <c r="E53" s="267" t="s">
        <v>20</v>
      </c>
      <c r="F53" s="271">
        <v>826</v>
      </c>
      <c r="G53" s="271">
        <v>29273</v>
      </c>
      <c r="H53" s="272">
        <v>3774</v>
      </c>
      <c r="I53" s="272">
        <v>133751</v>
      </c>
    </row>
    <row r="54" spans="1:9" ht="12.75">
      <c r="A54" s="77" t="s">
        <v>275</v>
      </c>
      <c r="B54" s="272">
        <v>310</v>
      </c>
      <c r="C54" s="272">
        <v>5300</v>
      </c>
      <c r="D54" s="272" t="s">
        <v>20</v>
      </c>
      <c r="E54" s="272" t="s">
        <v>20</v>
      </c>
      <c r="F54" s="271">
        <v>314</v>
      </c>
      <c r="G54" s="271">
        <v>5300</v>
      </c>
      <c r="H54" s="272">
        <v>196</v>
      </c>
      <c r="I54" s="272">
        <v>5400</v>
      </c>
    </row>
    <row r="55" spans="1:9" ht="12.75">
      <c r="A55" s="77" t="s">
        <v>276</v>
      </c>
      <c r="B55" s="272">
        <v>408</v>
      </c>
      <c r="C55" s="272">
        <v>7324</v>
      </c>
      <c r="D55" s="272">
        <v>81</v>
      </c>
      <c r="E55" s="272">
        <v>1464</v>
      </c>
      <c r="F55" s="272">
        <v>244</v>
      </c>
      <c r="G55" s="272">
        <v>4392</v>
      </c>
      <c r="H55" s="271">
        <v>81</v>
      </c>
      <c r="I55" s="271">
        <v>1464</v>
      </c>
    </row>
    <row r="56" spans="1:9" ht="12.75">
      <c r="A56" s="77" t="s">
        <v>277</v>
      </c>
      <c r="B56" s="272">
        <v>50</v>
      </c>
      <c r="C56" s="272">
        <v>1105</v>
      </c>
      <c r="D56" s="272">
        <v>110</v>
      </c>
      <c r="E56" s="272">
        <v>2431</v>
      </c>
      <c r="F56" s="271">
        <v>38</v>
      </c>
      <c r="G56" s="271">
        <v>840</v>
      </c>
      <c r="H56" s="272">
        <v>62</v>
      </c>
      <c r="I56" s="272">
        <v>3646</v>
      </c>
    </row>
    <row r="57" spans="1:9" ht="12.75">
      <c r="A57" s="77" t="s">
        <v>278</v>
      </c>
      <c r="B57" s="272">
        <v>165</v>
      </c>
      <c r="C57" s="272">
        <v>3232</v>
      </c>
      <c r="D57" s="271">
        <v>220</v>
      </c>
      <c r="E57" s="271">
        <v>4305</v>
      </c>
      <c r="F57" s="271">
        <v>9</v>
      </c>
      <c r="G57" s="271">
        <v>177</v>
      </c>
      <c r="H57" s="271">
        <v>50</v>
      </c>
      <c r="I57" s="271">
        <v>978</v>
      </c>
    </row>
    <row r="58" spans="1:9" ht="12.75">
      <c r="A58" s="77" t="s">
        <v>279</v>
      </c>
      <c r="B58" s="272" t="s">
        <v>20</v>
      </c>
      <c r="C58" s="272" t="s">
        <v>20</v>
      </c>
      <c r="D58" s="267" t="s">
        <v>20</v>
      </c>
      <c r="E58" s="267" t="s">
        <v>20</v>
      </c>
      <c r="F58" s="267" t="s">
        <v>20</v>
      </c>
      <c r="G58" s="267" t="s">
        <v>20</v>
      </c>
      <c r="H58" s="271">
        <v>291</v>
      </c>
      <c r="I58" s="271">
        <v>2619</v>
      </c>
    </row>
    <row r="59" spans="1:9" ht="12.75">
      <c r="A59" s="77" t="s">
        <v>280</v>
      </c>
      <c r="B59" s="272" t="s">
        <v>20</v>
      </c>
      <c r="C59" s="272" t="s">
        <v>20</v>
      </c>
      <c r="D59" s="267" t="s">
        <v>20</v>
      </c>
      <c r="E59" s="267" t="s">
        <v>20</v>
      </c>
      <c r="F59" s="271">
        <v>1024</v>
      </c>
      <c r="G59" s="271">
        <v>45000</v>
      </c>
      <c r="H59" s="271">
        <v>213</v>
      </c>
      <c r="I59" s="271">
        <v>671</v>
      </c>
    </row>
    <row r="60" spans="1:9" ht="12.75">
      <c r="A60" s="77" t="s">
        <v>281</v>
      </c>
      <c r="B60" s="272">
        <v>399</v>
      </c>
      <c r="C60" s="272">
        <v>10869</v>
      </c>
      <c r="D60" s="267" t="s">
        <v>20</v>
      </c>
      <c r="E60" s="267" t="s">
        <v>20</v>
      </c>
      <c r="F60" s="267" t="s">
        <v>20</v>
      </c>
      <c r="G60" s="267" t="s">
        <v>20</v>
      </c>
      <c r="H60" s="272">
        <v>133</v>
      </c>
      <c r="I60" s="272">
        <v>2859</v>
      </c>
    </row>
    <row r="61" spans="1:9" ht="12.75">
      <c r="A61" s="286" t="s">
        <v>369</v>
      </c>
      <c r="B61" s="302">
        <v>1332</v>
      </c>
      <c r="C61" s="302">
        <v>27830</v>
      </c>
      <c r="D61" s="302">
        <v>411</v>
      </c>
      <c r="E61" s="302">
        <v>8200</v>
      </c>
      <c r="F61" s="302">
        <v>2455</v>
      </c>
      <c r="G61" s="302">
        <v>84982</v>
      </c>
      <c r="H61" s="302">
        <v>4800</v>
      </c>
      <c r="I61" s="302">
        <v>151388</v>
      </c>
    </row>
    <row r="62" spans="1:9" ht="12.75">
      <c r="A62" s="77"/>
      <c r="B62" s="267"/>
      <c r="C62" s="267"/>
      <c r="D62" s="267"/>
      <c r="E62" s="267"/>
      <c r="F62" s="267"/>
      <c r="G62" s="267"/>
      <c r="H62" s="267"/>
      <c r="I62" s="267"/>
    </row>
    <row r="63" spans="1:9" ht="12.75">
      <c r="A63" s="77" t="s">
        <v>282</v>
      </c>
      <c r="B63" s="267" t="s">
        <v>20</v>
      </c>
      <c r="C63" s="267" t="s">
        <v>20</v>
      </c>
      <c r="D63" s="267" t="s">
        <v>20</v>
      </c>
      <c r="E63" s="267" t="s">
        <v>20</v>
      </c>
      <c r="F63" s="267" t="s">
        <v>20</v>
      </c>
      <c r="G63" s="267" t="s">
        <v>20</v>
      </c>
      <c r="H63" s="272">
        <v>73</v>
      </c>
      <c r="I63" s="272">
        <v>1705</v>
      </c>
    </row>
    <row r="64" spans="1:9" ht="12.75">
      <c r="A64" s="77" t="s">
        <v>283</v>
      </c>
      <c r="B64" s="272" t="s">
        <v>20</v>
      </c>
      <c r="C64" s="272" t="s">
        <v>20</v>
      </c>
      <c r="D64" s="267" t="s">
        <v>20</v>
      </c>
      <c r="E64" s="267" t="s">
        <v>20</v>
      </c>
      <c r="F64" s="267" t="s">
        <v>20</v>
      </c>
      <c r="G64" s="267" t="s">
        <v>20</v>
      </c>
      <c r="H64" s="271">
        <v>20</v>
      </c>
      <c r="I64" s="271">
        <v>502</v>
      </c>
    </row>
    <row r="65" spans="1:9" ht="12.75">
      <c r="A65" s="286" t="s">
        <v>284</v>
      </c>
      <c r="B65" s="303" t="s">
        <v>20</v>
      </c>
      <c r="C65" s="303" t="s">
        <v>20</v>
      </c>
      <c r="D65" s="302" t="s">
        <v>20</v>
      </c>
      <c r="E65" s="302" t="s">
        <v>20</v>
      </c>
      <c r="F65" s="302" t="s">
        <v>20</v>
      </c>
      <c r="G65" s="302" t="s">
        <v>20</v>
      </c>
      <c r="H65" s="303">
        <v>93</v>
      </c>
      <c r="I65" s="303">
        <v>2207</v>
      </c>
    </row>
    <row r="66" spans="1:9" ht="12.75">
      <c r="A66" s="77"/>
      <c r="B66" s="267"/>
      <c r="C66" s="267"/>
      <c r="D66" s="267"/>
      <c r="E66" s="267"/>
      <c r="F66" s="267"/>
      <c r="G66" s="267"/>
      <c r="H66" s="267"/>
      <c r="I66" s="267"/>
    </row>
    <row r="67" spans="1:9" ht="13.5" thickBot="1">
      <c r="A67" s="288" t="s">
        <v>285</v>
      </c>
      <c r="B67" s="277">
        <v>6218</v>
      </c>
      <c r="C67" s="277">
        <v>146072</v>
      </c>
      <c r="D67" s="277">
        <v>3988</v>
      </c>
      <c r="E67" s="277">
        <v>96090</v>
      </c>
      <c r="F67" s="277">
        <v>3622</v>
      </c>
      <c r="G67" s="277">
        <v>133957</v>
      </c>
      <c r="H67" s="277">
        <v>25328</v>
      </c>
      <c r="I67" s="277">
        <v>725660</v>
      </c>
    </row>
  </sheetData>
  <mergeCells count="5">
    <mergeCell ref="A1:I1"/>
    <mergeCell ref="D5:E6"/>
    <mergeCell ref="F5:G6"/>
    <mergeCell ref="H5:I6"/>
    <mergeCell ref="B6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H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42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1:8" ht="12.75">
      <c r="A5" s="59"/>
      <c r="B5" s="195"/>
      <c r="C5" s="195"/>
      <c r="D5" s="195"/>
      <c r="E5" s="196" t="s">
        <v>10</v>
      </c>
      <c r="F5" s="195"/>
      <c r="G5" s="197" t="s">
        <v>11</v>
      </c>
      <c r="H5" s="198"/>
    </row>
    <row r="6" spans="1:8" ht="12.75">
      <c r="A6" s="199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1:8" ht="12.75">
      <c r="A7" s="77"/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3">
        <v>6</v>
      </c>
      <c r="C9" s="146">
        <v>430</v>
      </c>
      <c r="D9" s="83">
        <v>258</v>
      </c>
      <c r="E9" s="147">
        <v>18.05440361568882</v>
      </c>
      <c r="F9" s="148">
        <v>43807.77228853389</v>
      </c>
      <c r="G9" s="146" t="s">
        <v>20</v>
      </c>
      <c r="H9" s="146">
        <v>91503</v>
      </c>
    </row>
    <row r="10" spans="1:8" ht="12.75">
      <c r="A10" s="65">
        <v>1986</v>
      </c>
      <c r="B10" s="87">
        <v>5.9</v>
      </c>
      <c r="C10" s="149">
        <v>426</v>
      </c>
      <c r="D10" s="87">
        <v>251.2</v>
      </c>
      <c r="E10" s="150">
        <v>19.070114072097414</v>
      </c>
      <c r="F10" s="151">
        <v>52492.397196879545</v>
      </c>
      <c r="G10" s="149" t="s">
        <v>20</v>
      </c>
      <c r="H10" s="149">
        <v>98939</v>
      </c>
    </row>
    <row r="11" spans="1:8" ht="12.75">
      <c r="A11" s="65">
        <v>1987</v>
      </c>
      <c r="B11" s="87">
        <v>6.1</v>
      </c>
      <c r="C11" s="149">
        <v>547</v>
      </c>
      <c r="D11" s="87">
        <v>333.6</v>
      </c>
      <c r="E11" s="150">
        <v>29.113026336350416</v>
      </c>
      <c r="F11" s="151">
        <v>81527.29195966007</v>
      </c>
      <c r="G11" s="149">
        <v>5</v>
      </c>
      <c r="H11" s="149">
        <v>113686</v>
      </c>
    </row>
    <row r="12" spans="1:8" ht="12.75">
      <c r="A12" s="65">
        <v>1988</v>
      </c>
      <c r="B12" s="87">
        <v>6.1</v>
      </c>
      <c r="C12" s="149">
        <v>543</v>
      </c>
      <c r="D12" s="87">
        <v>331</v>
      </c>
      <c r="E12" s="150">
        <v>24.328969985455508</v>
      </c>
      <c r="F12" s="151">
        <v>81707.5955909752</v>
      </c>
      <c r="G12" s="149">
        <v>28</v>
      </c>
      <c r="H12" s="149">
        <v>100290</v>
      </c>
    </row>
    <row r="13" spans="1:8" ht="12.75">
      <c r="A13" s="65">
        <v>1989</v>
      </c>
      <c r="B13" s="87">
        <v>6.3</v>
      </c>
      <c r="C13" s="149">
        <v>504</v>
      </c>
      <c r="D13" s="87">
        <v>318.7</v>
      </c>
      <c r="E13" s="150">
        <v>29.762119409084903</v>
      </c>
      <c r="F13" s="151">
        <v>94851.87455675358</v>
      </c>
      <c r="G13" s="149">
        <v>13</v>
      </c>
      <c r="H13" s="149">
        <v>121144</v>
      </c>
    </row>
    <row r="14" spans="1:8" ht="12.75">
      <c r="A14" s="65">
        <v>1990</v>
      </c>
      <c r="B14" s="87">
        <v>6.7</v>
      </c>
      <c r="C14" s="149">
        <v>449.5522388059701</v>
      </c>
      <c r="D14" s="87">
        <v>301.2</v>
      </c>
      <c r="E14" s="150">
        <v>34.107436923779645</v>
      </c>
      <c r="F14" s="151">
        <v>102731.60001442427</v>
      </c>
      <c r="G14" s="149">
        <v>61</v>
      </c>
      <c r="H14" s="149">
        <v>127386</v>
      </c>
    </row>
    <row r="15" spans="1:8" ht="12.75">
      <c r="A15" s="65">
        <v>1991</v>
      </c>
      <c r="B15" s="87">
        <v>6.4</v>
      </c>
      <c r="C15" s="149">
        <v>497.34375</v>
      </c>
      <c r="D15" s="87">
        <v>318.3</v>
      </c>
      <c r="E15" s="150">
        <v>31.487024148666357</v>
      </c>
      <c r="F15" s="151">
        <v>100223.197865205</v>
      </c>
      <c r="G15" s="149">
        <v>590</v>
      </c>
      <c r="H15" s="149">
        <v>143763</v>
      </c>
    </row>
    <row r="16" spans="1:8" ht="12.75">
      <c r="A16" s="91">
        <v>1992</v>
      </c>
      <c r="B16" s="92">
        <v>6.1</v>
      </c>
      <c r="C16" s="152">
        <v>518.171154799273</v>
      </c>
      <c r="D16" s="92">
        <v>313.6</v>
      </c>
      <c r="E16" s="157">
        <v>31.45697354344717</v>
      </c>
      <c r="F16" s="158">
        <v>98649.0690322503</v>
      </c>
      <c r="G16" s="152">
        <v>837</v>
      </c>
      <c r="H16" s="149">
        <v>161360</v>
      </c>
    </row>
    <row r="17" spans="1:8" ht="12.75">
      <c r="A17" s="91">
        <v>1993</v>
      </c>
      <c r="B17" s="92">
        <v>6</v>
      </c>
      <c r="C17" s="152">
        <v>539.3333333333334</v>
      </c>
      <c r="D17" s="92">
        <v>323.6</v>
      </c>
      <c r="E17" s="157">
        <v>41.45781496039331</v>
      </c>
      <c r="F17" s="158">
        <v>134157.48921183276</v>
      </c>
      <c r="G17" s="152">
        <v>91</v>
      </c>
      <c r="H17" s="149">
        <v>174523</v>
      </c>
    </row>
    <row r="18" spans="1:8" ht="12.75">
      <c r="A18" s="91">
        <v>1994</v>
      </c>
      <c r="B18" s="92">
        <v>5.868</v>
      </c>
      <c r="C18" s="152">
        <v>555.8980913428766</v>
      </c>
      <c r="D18" s="92">
        <v>326.201</v>
      </c>
      <c r="E18" s="157">
        <v>29.978483766663064</v>
      </c>
      <c r="F18" s="158">
        <v>97790.11383169258</v>
      </c>
      <c r="G18" s="152">
        <v>163</v>
      </c>
      <c r="H18" s="149">
        <v>226537</v>
      </c>
    </row>
    <row r="19" spans="1:8" ht="12.75">
      <c r="A19" s="91">
        <v>1995</v>
      </c>
      <c r="B19" s="92">
        <v>5.632</v>
      </c>
      <c r="C19" s="152">
        <v>587.274502840909</v>
      </c>
      <c r="D19" s="92">
        <v>330.753</v>
      </c>
      <c r="E19" s="157">
        <v>37.38295289267126</v>
      </c>
      <c r="F19" s="158">
        <v>123645.23818109695</v>
      </c>
      <c r="G19" s="152">
        <v>129</v>
      </c>
      <c r="H19" s="149">
        <v>259811</v>
      </c>
    </row>
    <row r="20" spans="1:8" ht="12.75">
      <c r="A20" s="91">
        <v>1996</v>
      </c>
      <c r="B20" s="96">
        <v>5.8</v>
      </c>
      <c r="C20" s="152">
        <v>647.9310344827587</v>
      </c>
      <c r="D20" s="96">
        <v>375.8</v>
      </c>
      <c r="E20" s="153">
        <v>41.3135720553412</v>
      </c>
      <c r="F20" s="152">
        <v>155256.4037839722</v>
      </c>
      <c r="G20" s="152">
        <v>248</v>
      </c>
      <c r="H20" s="149">
        <v>290593</v>
      </c>
    </row>
    <row r="21" spans="1:8" ht="12.75">
      <c r="A21" s="91">
        <v>1997</v>
      </c>
      <c r="B21" s="96">
        <v>6.3</v>
      </c>
      <c r="C21" s="152">
        <v>710.3174603174604</v>
      </c>
      <c r="D21" s="96">
        <v>447.5</v>
      </c>
      <c r="E21" s="153">
        <v>35.76022021083505</v>
      </c>
      <c r="F21" s="152">
        <v>160026.98544348683</v>
      </c>
      <c r="G21" s="152">
        <v>208</v>
      </c>
      <c r="H21" s="149">
        <v>344888</v>
      </c>
    </row>
    <row r="22" spans="1:8" ht="12.75">
      <c r="A22" s="91">
        <v>1998</v>
      </c>
      <c r="B22" s="96">
        <v>6.4</v>
      </c>
      <c r="C22" s="152">
        <v>684.84375</v>
      </c>
      <c r="D22" s="96">
        <v>438.3</v>
      </c>
      <c r="E22" s="153">
        <v>34.93082350678543</v>
      </c>
      <c r="F22" s="152">
        <v>153101.79943024053</v>
      </c>
      <c r="G22" s="152">
        <v>299</v>
      </c>
      <c r="H22" s="149">
        <v>321146</v>
      </c>
    </row>
    <row r="23" spans="1:8" ht="12.75">
      <c r="A23" s="91">
        <v>1999</v>
      </c>
      <c r="B23" s="96">
        <v>6.3</v>
      </c>
      <c r="C23" s="152">
        <f>D23/B23*10</f>
        <v>640.952380952381</v>
      </c>
      <c r="D23" s="96">
        <v>403.8</v>
      </c>
      <c r="E23" s="153">
        <v>40.04543651509142</v>
      </c>
      <c r="F23" s="152">
        <f>D23*E23*10</f>
        <v>161703.47264793914</v>
      </c>
      <c r="G23" s="152">
        <v>784</v>
      </c>
      <c r="H23" s="149">
        <v>343027</v>
      </c>
    </row>
    <row r="24" spans="1:8" ht="12.75">
      <c r="A24" s="91">
        <v>2000</v>
      </c>
      <c r="B24" s="96">
        <v>6.6</v>
      </c>
      <c r="C24" s="152">
        <f>D24/B24*10</f>
        <v>631.0606060606061</v>
      </c>
      <c r="D24" s="96">
        <v>416.5</v>
      </c>
      <c r="E24" s="153">
        <v>39.58</v>
      </c>
      <c r="F24" s="152">
        <f>D24*E24*10</f>
        <v>164850.7</v>
      </c>
      <c r="G24" s="152">
        <v>2902.392</v>
      </c>
      <c r="H24" s="149">
        <v>351600.746</v>
      </c>
    </row>
    <row r="25" spans="1:8" ht="12.75">
      <c r="A25" s="91">
        <v>2001</v>
      </c>
      <c r="B25" s="96">
        <v>7.757</v>
      </c>
      <c r="C25" s="152">
        <f>D25/B25*10</f>
        <v>706.1815134717029</v>
      </c>
      <c r="D25" s="96">
        <v>547.785</v>
      </c>
      <c r="E25" s="153">
        <v>55.29</v>
      </c>
      <c r="F25" s="152">
        <f>D25*E25*10</f>
        <v>302870.32649999997</v>
      </c>
      <c r="G25" s="152">
        <v>2523.884</v>
      </c>
      <c r="H25" s="149">
        <v>367526.648</v>
      </c>
    </row>
    <row r="26" spans="1:8" ht="13.5" thickBot="1">
      <c r="A26" s="67">
        <v>2002</v>
      </c>
      <c r="B26" s="98">
        <v>7.45</v>
      </c>
      <c r="C26" s="154">
        <f>D26/B26*10</f>
        <v>694.9557046979864</v>
      </c>
      <c r="D26" s="98">
        <v>517.742</v>
      </c>
      <c r="E26" s="155">
        <v>40.7</v>
      </c>
      <c r="F26" s="154">
        <f>D26*E26*10</f>
        <v>210720.994</v>
      </c>
      <c r="G26" s="154">
        <v>3180.029</v>
      </c>
      <c r="H26" s="156">
        <v>359952.994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I7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5.7109375" style="58" customWidth="1"/>
    <col min="2" max="8" width="10.7109375" style="58" customWidth="1"/>
    <col min="9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330" t="s">
        <v>325</v>
      </c>
      <c r="B3" s="330"/>
      <c r="C3" s="330"/>
      <c r="D3" s="330"/>
      <c r="E3" s="330"/>
      <c r="F3" s="330"/>
      <c r="G3" s="330"/>
      <c r="H3" s="330"/>
      <c r="I3" s="330"/>
    </row>
    <row r="4" spans="1:9" s="72" customFormat="1" ht="15">
      <c r="A4" s="246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326"/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157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9" ht="12.75">
      <c r="A8" s="264" t="s">
        <v>163</v>
      </c>
      <c r="B8" s="265"/>
      <c r="C8" s="265"/>
      <c r="D8" s="265"/>
      <c r="E8" s="265"/>
      <c r="F8" s="266"/>
      <c r="G8" s="266"/>
      <c r="H8" s="266"/>
      <c r="I8" s="266"/>
    </row>
    <row r="9" spans="1:9" ht="12.75">
      <c r="A9" s="77" t="s">
        <v>164</v>
      </c>
      <c r="B9" s="267"/>
      <c r="C9" s="267"/>
      <c r="D9" s="267"/>
      <c r="E9" s="269">
        <f>'[10]ANU Var Col'!B$86</f>
        <v>4118</v>
      </c>
      <c r="F9" s="269"/>
      <c r="G9" s="269"/>
      <c r="H9" s="269"/>
      <c r="I9" s="269">
        <f>'[10]ANU Var Col'!C$86</f>
        <v>109142</v>
      </c>
    </row>
    <row r="10" spans="1:9" ht="12.75">
      <c r="A10" s="77" t="s">
        <v>165</v>
      </c>
      <c r="B10" s="267"/>
      <c r="C10" s="267"/>
      <c r="D10" s="267"/>
      <c r="E10" s="269">
        <f>'[10]ANU Var Col'!D$86</f>
        <v>1892</v>
      </c>
      <c r="F10" s="269"/>
      <c r="G10" s="269"/>
      <c r="H10" s="269"/>
      <c r="I10" s="269">
        <f>'[10]ANU Var Col'!E$86</f>
        <v>56412</v>
      </c>
    </row>
    <row r="11" spans="1:9" ht="12.75">
      <c r="A11" s="77" t="s">
        <v>166</v>
      </c>
      <c r="B11" s="267"/>
      <c r="C11" s="267"/>
      <c r="D11" s="267"/>
      <c r="E11" s="269">
        <f>'[10]ANU Var Col'!F$86</f>
        <v>142</v>
      </c>
      <c r="F11" s="269"/>
      <c r="G11" s="269"/>
      <c r="H11" s="269"/>
      <c r="I11" s="269">
        <f>'[10]ANU Var Col'!G$86</f>
        <v>4029</v>
      </c>
    </row>
    <row r="12" spans="1:9" ht="12.75">
      <c r="A12" s="77" t="s">
        <v>167</v>
      </c>
      <c r="B12" s="267"/>
      <c r="C12" s="267"/>
      <c r="D12" s="267"/>
      <c r="E12" s="269">
        <f>'[10]ANU Var Col'!H$86</f>
        <v>3175</v>
      </c>
      <c r="F12" s="269"/>
      <c r="G12" s="269"/>
      <c r="H12" s="269"/>
      <c r="I12" s="269">
        <f>'[10]ANU Var Col'!I$86</f>
        <v>100302</v>
      </c>
    </row>
    <row r="13" spans="1:9" ht="12.75">
      <c r="A13" s="77" t="s">
        <v>168</v>
      </c>
      <c r="B13" s="267">
        <f>'[10]ANU Col-Resumen'!B85</f>
        <v>2055</v>
      </c>
      <c r="C13" s="267">
        <f>'[10]ANU Col-Resumen'!C85</f>
        <v>7145</v>
      </c>
      <c r="D13" s="267">
        <f>'[10]ANU Col-Resumen'!D85</f>
        <v>127</v>
      </c>
      <c r="E13" s="267">
        <f>'[10]ANU Col-Resumen'!E85</f>
        <v>9327</v>
      </c>
      <c r="F13" s="267">
        <f>'[10]ANU Col-Resumen'!F85</f>
        <v>16132.922141119221</v>
      </c>
      <c r="G13" s="267">
        <f>'[10]ANU Col-Resumen'!G85</f>
        <v>32412.786144156755</v>
      </c>
      <c r="H13" s="267">
        <f>'[10]ANU Col-Resumen'!H85</f>
        <v>31102</v>
      </c>
      <c r="I13" s="267">
        <f>'[10]ANU Col-Resumen'!I85</f>
        <v>269885</v>
      </c>
    </row>
    <row r="14" spans="1:9" ht="12.75">
      <c r="A14" s="77" t="s">
        <v>169</v>
      </c>
      <c r="B14" s="267">
        <f>'[10]ANU Berza'!B55</f>
        <v>300</v>
      </c>
      <c r="C14" s="267">
        <f>'[10]ANU Berza'!C55</f>
        <v>544</v>
      </c>
      <c r="D14" s="267" t="str">
        <f>'[10]ANU Berza'!D55</f>
        <v>–</v>
      </c>
      <c r="E14" s="267">
        <f>'[10]ANU Berza'!E55</f>
        <v>844</v>
      </c>
      <c r="F14" s="267">
        <f>'[10]ANU Berza'!F55</f>
        <v>18883</v>
      </c>
      <c r="G14" s="267">
        <f>'[10]ANU Berza'!G55</f>
        <v>26046</v>
      </c>
      <c r="H14" s="267" t="str">
        <f>'[10]ANU Berza'!H55</f>
        <v>–</v>
      </c>
      <c r="I14" s="267">
        <f>'[10]ANU Berza'!I55</f>
        <v>19836</v>
      </c>
    </row>
    <row r="15" spans="1:9" ht="12.75">
      <c r="A15" s="77" t="s">
        <v>355</v>
      </c>
      <c r="B15" s="267">
        <f>'[10]ANU Esparrago'!B66</f>
        <v>2549</v>
      </c>
      <c r="C15" s="267">
        <f>'[10]ANU Esparrago'!C66</f>
        <v>11066</v>
      </c>
      <c r="D15" s="267">
        <f>'[10]ANU Esparrago'!D66</f>
        <v>1316</v>
      </c>
      <c r="E15" s="267">
        <f>'[10]ANU Esparrago'!E66</f>
        <v>14931</v>
      </c>
      <c r="F15" s="267">
        <f>'[10]ANU Esparrago'!F66</f>
        <v>2469.4417418595526</v>
      </c>
      <c r="G15" s="267">
        <f>'[10]ANU Esparrago'!G66</f>
        <v>4673</v>
      </c>
      <c r="H15" s="267">
        <f>'[10]ANU Esparrago'!H66</f>
        <v>5307</v>
      </c>
      <c r="I15" s="267">
        <f>'[10]ANU Esparrago'!I66</f>
        <v>64989</v>
      </c>
    </row>
    <row r="16" spans="1:9" ht="12.75">
      <c r="A16" s="77" t="s">
        <v>170</v>
      </c>
      <c r="B16" s="267">
        <f>'[10]ANU Apio'!B53</f>
        <v>14</v>
      </c>
      <c r="C16" s="267">
        <f>'[10]ANU Apio'!C53</f>
        <v>1896</v>
      </c>
      <c r="D16" s="267" t="str">
        <f>'[10]ANU Apio'!D53</f>
        <v>–</v>
      </c>
      <c r="E16" s="267">
        <f>'[10]ANU Apio'!E53</f>
        <v>1910</v>
      </c>
      <c r="F16" s="267">
        <f>'[10]ANU Apio'!F53</f>
        <v>18169</v>
      </c>
      <c r="G16" s="267">
        <f>'[10]ANU Apio'!G53</f>
        <v>46692</v>
      </c>
      <c r="H16" s="267" t="str">
        <f>'[10]ANU Apio'!H53</f>
        <v>–</v>
      </c>
      <c r="I16" s="267">
        <f>'[10]ANU Apio'!I53</f>
        <v>88782</v>
      </c>
    </row>
    <row r="17" spans="1:9" ht="12.75">
      <c r="A17" s="77" t="s">
        <v>171</v>
      </c>
      <c r="B17" s="267"/>
      <c r="C17" s="267"/>
      <c r="D17" s="267"/>
      <c r="E17" s="269">
        <f>'[10]ANU Var Lechuga'!B$85</f>
        <v>10519</v>
      </c>
      <c r="F17" s="267"/>
      <c r="G17" s="267"/>
      <c r="H17" s="267"/>
      <c r="I17" s="269">
        <f>'[10]ANU Var Lechuga'!C$85</f>
        <v>321754</v>
      </c>
    </row>
    <row r="18" spans="1:9" ht="12.75">
      <c r="A18" s="77" t="s">
        <v>172</v>
      </c>
      <c r="B18" s="267"/>
      <c r="C18" s="267"/>
      <c r="D18" s="267"/>
      <c r="E18" s="269">
        <f>'[10]ANU Var Lechuga'!D$85</f>
        <v>26614</v>
      </c>
      <c r="F18" s="267"/>
      <c r="G18" s="267"/>
      <c r="H18" s="267"/>
      <c r="I18" s="269">
        <f>'[10]ANU Var Lechuga'!E$85</f>
        <v>715308</v>
      </c>
    </row>
    <row r="19" spans="1:9" ht="12.75">
      <c r="A19" s="270" t="s">
        <v>173</v>
      </c>
      <c r="B19" s="267">
        <f>'[10]ANU Lechuga resum'!B85</f>
        <v>345</v>
      </c>
      <c r="C19" s="267">
        <f>'[10]ANU Lechuga resum'!C85</f>
        <v>35618</v>
      </c>
      <c r="D19" s="267">
        <f>'[10]ANU Lechuga resum'!D85</f>
        <v>1170</v>
      </c>
      <c r="E19" s="267">
        <f>'[10]ANU Lechuga resum'!E85</f>
        <v>37133</v>
      </c>
      <c r="F19" s="267">
        <f>'[10]ANU Lechuga resum'!F85</f>
        <v>16578</v>
      </c>
      <c r="G19" s="267">
        <f>'[10]ANU Lechuga resum'!G85</f>
        <v>27932.04214161379</v>
      </c>
      <c r="H19" s="267">
        <f>'[10]ANU Lechuga resum'!H85</f>
        <v>31164</v>
      </c>
      <c r="I19" s="267">
        <f>'[10]ANU Lechuga resum'!I85</f>
        <v>1037062</v>
      </c>
    </row>
    <row r="20" spans="1:9" ht="12.75">
      <c r="A20" s="77" t="s">
        <v>174</v>
      </c>
      <c r="B20" s="267">
        <f>'[10]ANU Escarola'!B85</f>
        <v>50</v>
      </c>
      <c r="C20" s="267">
        <f>'[10]ANU Escarola'!C85</f>
        <v>2308</v>
      </c>
      <c r="D20" s="267">
        <f>'[10]ANU Escarola'!D85</f>
        <v>453</v>
      </c>
      <c r="E20" s="267">
        <f>'[10]ANU Escarola'!E85</f>
        <v>2811</v>
      </c>
      <c r="F20" s="267">
        <f>'[10]ANU Escarola'!F85</f>
        <v>13287</v>
      </c>
      <c r="G20" s="267">
        <f>'[10]ANU Escarola'!G85</f>
        <v>23840</v>
      </c>
      <c r="H20" s="267">
        <f>'[10]ANU Escarola'!H85</f>
        <v>34024</v>
      </c>
      <c r="I20" s="267">
        <f>'[10]ANU Escarola'!I85</f>
        <v>71100</v>
      </c>
    </row>
    <row r="21" spans="1:9" ht="12.75">
      <c r="A21" s="77" t="s">
        <v>175</v>
      </c>
      <c r="B21" s="267">
        <f>'[10]ANU Espinaca'!B85</f>
        <v>70</v>
      </c>
      <c r="C21" s="267">
        <f>'[10]ANU Espinaca'!C85</f>
        <v>2986</v>
      </c>
      <c r="D21" s="267">
        <f>'[10]ANU Espinaca'!D85</f>
        <v>4</v>
      </c>
      <c r="E21" s="267">
        <f>'[10]ANU Espinaca'!E85</f>
        <v>3060</v>
      </c>
      <c r="F21" s="267">
        <f>'[10]ANU Espinaca'!F85</f>
        <v>7778</v>
      </c>
      <c r="G21" s="267">
        <f>'[10]ANU Espinaca'!G85</f>
        <v>18504</v>
      </c>
      <c r="H21" s="267">
        <f>'[10]ANU Espinaca'!H85</f>
        <v>33000</v>
      </c>
      <c r="I21" s="267">
        <f>'[10]ANU Espinaca'!I85</f>
        <v>55931</v>
      </c>
    </row>
    <row r="22" spans="1:9" ht="12.75">
      <c r="A22" s="77" t="s">
        <v>176</v>
      </c>
      <c r="B22" s="267">
        <f>'[10]ANU Acelga'!B85</f>
        <v>95</v>
      </c>
      <c r="C22" s="267">
        <f>'[10]ANU Acelga'!C85</f>
        <v>2617</v>
      </c>
      <c r="D22" s="267">
        <f>'[10]ANU Acelga'!D85</f>
        <v>66</v>
      </c>
      <c r="E22" s="267">
        <f>'[10]ANU Acelga'!E85</f>
        <v>2778</v>
      </c>
      <c r="F22" s="267">
        <f>'[10]ANU Acelga'!F85</f>
        <v>13015</v>
      </c>
      <c r="G22" s="267">
        <f>'[10]ANU Acelga'!G85</f>
        <v>27151</v>
      </c>
      <c r="H22" s="267">
        <f>'[10]ANU Acelga'!H85</f>
        <v>55864</v>
      </c>
      <c r="I22" s="267">
        <f>'[10]ANU Acelga'!I85</f>
        <v>75979</v>
      </c>
    </row>
    <row r="23" spans="1:9" ht="12.75">
      <c r="A23" s="77" t="s">
        <v>177</v>
      </c>
      <c r="B23" s="267">
        <f>'[10]ANU Cardo'!B45</f>
        <v>12</v>
      </c>
      <c r="C23" s="267">
        <f>'[10]ANU Cardo'!C45</f>
        <v>739</v>
      </c>
      <c r="D23" s="267" t="str">
        <f>'[10]ANU Cardo'!D45</f>
        <v>–</v>
      </c>
      <c r="E23" s="267">
        <f>'[10]ANU Cardo'!E45</f>
        <v>751</v>
      </c>
      <c r="F23" s="267">
        <f>'[10]ANU Cardo'!F45</f>
        <v>9050</v>
      </c>
      <c r="G23" s="267">
        <f>'[10]ANU Cardo'!G45</f>
        <v>39933</v>
      </c>
      <c r="H23" s="267" t="str">
        <f>'[10]ANU Cardo'!H45</f>
        <v>–</v>
      </c>
      <c r="I23" s="267">
        <f>'[10]ANU Cardo'!I45</f>
        <v>29619</v>
      </c>
    </row>
    <row r="24" spans="1:9" ht="12.75">
      <c r="A24" s="77" t="s">
        <v>178</v>
      </c>
      <c r="B24" s="267" t="str">
        <f>'[10]ANU Achico verde'!B15</f>
        <v>–</v>
      </c>
      <c r="C24" s="267">
        <f>'[10]ANU Achico verde'!C15</f>
        <v>9</v>
      </c>
      <c r="D24" s="267" t="str">
        <f>'[10]ANU Achico verde'!D15</f>
        <v>–</v>
      </c>
      <c r="E24" s="267">
        <f>'[10]ANU Achico verde'!E15</f>
        <v>9</v>
      </c>
      <c r="F24" s="267" t="str">
        <f>'[10]ANU Achico verde'!F15</f>
        <v>–</v>
      </c>
      <c r="G24" s="267">
        <f>'[10]ANU Achico verde'!G15</f>
        <v>38658</v>
      </c>
      <c r="H24" s="267" t="str">
        <f>'[10]ANU Achico verde'!H15</f>
        <v>–</v>
      </c>
      <c r="I24" s="267">
        <f>'[10]ANU Achico verde'!I15</f>
        <v>348</v>
      </c>
    </row>
    <row r="25" spans="1:9" ht="12.75">
      <c r="A25" s="77" t="s">
        <v>179</v>
      </c>
      <c r="B25" s="271">
        <f>'[10]ANU Endivia'!B33</f>
        <v>1</v>
      </c>
      <c r="C25" s="271">
        <f>'[10]ANU Endivia'!C33</f>
        <v>646</v>
      </c>
      <c r="D25" s="271">
        <f>'[10]ANU Endivia'!D33</f>
        <v>1</v>
      </c>
      <c r="E25" s="271">
        <f>'[10]ANU Endivia'!E33</f>
        <v>648</v>
      </c>
      <c r="F25" s="271">
        <f>'[10]ANU Endivia'!F33</f>
        <v>15000</v>
      </c>
      <c r="G25" s="271">
        <f>'[10]ANU Endivia'!G33</f>
        <v>20083</v>
      </c>
      <c r="H25" s="271">
        <f>'[10]ANU Endivia'!H33</f>
        <v>32000</v>
      </c>
      <c r="I25" s="271">
        <f>'[10]ANU Endivia'!I33</f>
        <v>13021</v>
      </c>
    </row>
    <row r="26" spans="1:9" ht="12.75">
      <c r="A26" s="77" t="s">
        <v>180</v>
      </c>
      <c r="B26" s="267" t="str">
        <f>'[10]ANU Borraja'!B20</f>
        <v>–</v>
      </c>
      <c r="C26" s="267">
        <f>'[10]ANU Borraja'!C20</f>
        <v>448</v>
      </c>
      <c r="D26" s="267">
        <f>'[10]ANU Borraja'!D20</f>
        <v>61</v>
      </c>
      <c r="E26" s="267">
        <f>'[10]ANU Borraja'!E20</f>
        <v>509</v>
      </c>
      <c r="F26" s="267" t="str">
        <f>'[10]ANU Borraja'!F20</f>
        <v>–</v>
      </c>
      <c r="G26" s="267">
        <f>'[10]ANU Borraja'!G20</f>
        <v>31987</v>
      </c>
      <c r="H26" s="267">
        <f>'[10]ANU Borraja'!H20</f>
        <v>56492</v>
      </c>
      <c r="I26" s="267">
        <f>'[10]ANU Borraja'!I20</f>
        <v>17776</v>
      </c>
    </row>
    <row r="27" spans="1:9" ht="12.75">
      <c r="A27" s="77"/>
      <c r="B27" s="271"/>
      <c r="C27" s="267"/>
      <c r="D27" s="267"/>
      <c r="E27" s="267"/>
      <c r="F27" s="271"/>
      <c r="G27" s="272"/>
      <c r="H27" s="272"/>
      <c r="I27" s="267"/>
    </row>
    <row r="28" spans="1:9" ht="12.75">
      <c r="A28" s="273" t="s">
        <v>181</v>
      </c>
      <c r="B28" s="271"/>
      <c r="C28" s="267"/>
      <c r="D28" s="267"/>
      <c r="E28" s="267"/>
      <c r="F28" s="271"/>
      <c r="G28" s="272"/>
      <c r="H28" s="272"/>
      <c r="I28" s="267"/>
    </row>
    <row r="29" spans="1:9" ht="12.75">
      <c r="A29" s="77" t="s">
        <v>356</v>
      </c>
      <c r="B29" s="267">
        <f>'[10]ANU Sandia'!B67</f>
        <v>2876</v>
      </c>
      <c r="C29" s="267">
        <f>'[10]ANU Sandia'!C67</f>
        <v>8108</v>
      </c>
      <c r="D29" s="267">
        <f>'[10]ANU Sandia'!D67</f>
        <v>4693</v>
      </c>
      <c r="E29" s="267">
        <f>'[10]ANU Sandia'!E67</f>
        <v>15677</v>
      </c>
      <c r="F29" s="272">
        <f>'[10]ANU Sandia'!F67</f>
        <v>8386</v>
      </c>
      <c r="G29" s="272">
        <f>'[10]ANU Sandia'!G67</f>
        <v>42731.90688209176</v>
      </c>
      <c r="H29" s="272">
        <f>'[10]ANU Sandia'!H67</f>
        <v>53688</v>
      </c>
      <c r="I29" s="267">
        <f>'[10]ANU Sandia'!I67</f>
        <v>622546</v>
      </c>
    </row>
    <row r="30" spans="1:9" ht="12.75">
      <c r="A30" s="77" t="s">
        <v>182</v>
      </c>
      <c r="B30" s="267"/>
      <c r="C30" s="267"/>
      <c r="D30" s="267"/>
      <c r="E30" s="269">
        <v>6218</v>
      </c>
      <c r="F30" s="267"/>
      <c r="G30" s="267"/>
      <c r="H30" s="267"/>
      <c r="I30" s="267">
        <v>146072</v>
      </c>
    </row>
    <row r="31" spans="1:9" ht="12.75">
      <c r="A31" s="77" t="s">
        <v>183</v>
      </c>
      <c r="B31" s="267"/>
      <c r="C31" s="267"/>
      <c r="D31" s="267"/>
      <c r="E31" s="269">
        <v>3988</v>
      </c>
      <c r="F31" s="267"/>
      <c r="G31" s="267"/>
      <c r="H31" s="267"/>
      <c r="I31" s="267">
        <v>96090</v>
      </c>
    </row>
    <row r="32" spans="1:9" ht="12.75">
      <c r="A32" s="77" t="s">
        <v>184</v>
      </c>
      <c r="B32" s="267"/>
      <c r="C32" s="267"/>
      <c r="D32" s="267"/>
      <c r="E32" s="269">
        <v>3622</v>
      </c>
      <c r="F32" s="267"/>
      <c r="G32" s="267"/>
      <c r="H32" s="267"/>
      <c r="I32" s="267">
        <v>133957</v>
      </c>
    </row>
    <row r="33" spans="1:9" ht="12.75">
      <c r="A33" s="77" t="s">
        <v>185</v>
      </c>
      <c r="B33" s="267"/>
      <c r="C33" s="267"/>
      <c r="D33" s="267"/>
      <c r="E33" s="269">
        <v>25328</v>
      </c>
      <c r="F33" s="267"/>
      <c r="G33" s="267"/>
      <c r="H33" s="267"/>
      <c r="I33" s="267">
        <v>725660</v>
      </c>
    </row>
    <row r="34" spans="1:9" ht="12.75">
      <c r="A34" s="77" t="s">
        <v>357</v>
      </c>
      <c r="B34" s="267">
        <v>5631</v>
      </c>
      <c r="C34" s="267">
        <v>23793</v>
      </c>
      <c r="D34" s="267">
        <v>9732</v>
      </c>
      <c r="E34" s="267">
        <f aca="true" t="shared" si="0" ref="E34:E39">SUM(B34:D34)</f>
        <v>39156</v>
      </c>
      <c r="F34" s="272">
        <v>8053</v>
      </c>
      <c r="G34" s="272">
        <v>30626</v>
      </c>
      <c r="H34" s="272">
        <v>33678</v>
      </c>
      <c r="I34" s="267">
        <f>SUM(I30:I33)</f>
        <v>1101779</v>
      </c>
    </row>
    <row r="35" spans="1:9" ht="12.75">
      <c r="A35" s="77" t="s">
        <v>186</v>
      </c>
      <c r="B35" s="267">
        <v>242</v>
      </c>
      <c r="C35" s="267">
        <v>1239</v>
      </c>
      <c r="D35" s="267" t="s">
        <v>20</v>
      </c>
      <c r="E35" s="267">
        <f t="shared" si="0"/>
        <v>1481</v>
      </c>
      <c r="F35" s="272">
        <v>7607</v>
      </c>
      <c r="G35" s="272">
        <v>24985</v>
      </c>
      <c r="H35" s="267" t="s">
        <v>20</v>
      </c>
      <c r="I35" s="267">
        <v>32800</v>
      </c>
    </row>
    <row r="36" spans="1:9" ht="12.75">
      <c r="A36" s="77" t="s">
        <v>358</v>
      </c>
      <c r="B36" s="267">
        <v>139</v>
      </c>
      <c r="C36" s="267">
        <v>1710</v>
      </c>
      <c r="D36" s="267">
        <v>4366</v>
      </c>
      <c r="E36" s="267">
        <f t="shared" si="0"/>
        <v>6215</v>
      </c>
      <c r="F36" s="272">
        <v>9324</v>
      </c>
      <c r="G36" s="272">
        <v>32601</v>
      </c>
      <c r="H36" s="272">
        <v>56036</v>
      </c>
      <c r="I36" s="267">
        <v>301700</v>
      </c>
    </row>
    <row r="37" spans="1:9" ht="12.75">
      <c r="A37" s="270" t="s">
        <v>187</v>
      </c>
      <c r="B37" s="267">
        <v>25</v>
      </c>
      <c r="C37" s="267">
        <v>1413</v>
      </c>
      <c r="D37" s="267">
        <v>6012</v>
      </c>
      <c r="E37" s="267">
        <f t="shared" si="0"/>
        <v>7450</v>
      </c>
      <c r="F37" s="272">
        <v>14128</v>
      </c>
      <c r="G37" s="272">
        <v>28050</v>
      </c>
      <c r="H37" s="272">
        <v>78469</v>
      </c>
      <c r="I37" s="267">
        <v>511742</v>
      </c>
    </row>
    <row r="38" spans="1:9" ht="12.75">
      <c r="A38" s="77" t="s">
        <v>188</v>
      </c>
      <c r="B38" s="267">
        <v>2</v>
      </c>
      <c r="C38" s="267">
        <v>301</v>
      </c>
      <c r="D38" s="271">
        <v>3</v>
      </c>
      <c r="E38" s="267">
        <f t="shared" si="0"/>
        <v>306</v>
      </c>
      <c r="F38" s="274">
        <v>5088</v>
      </c>
      <c r="G38" s="272">
        <v>13367</v>
      </c>
      <c r="H38" s="271">
        <v>85000</v>
      </c>
      <c r="I38" s="267">
        <v>4290</v>
      </c>
    </row>
    <row r="39" spans="1:9" ht="12.75">
      <c r="A39" s="77" t="s">
        <v>189</v>
      </c>
      <c r="B39" s="267">
        <v>14</v>
      </c>
      <c r="C39" s="267">
        <v>2124</v>
      </c>
      <c r="D39" s="267">
        <v>1553</v>
      </c>
      <c r="E39" s="267">
        <f t="shared" si="0"/>
        <v>3691</v>
      </c>
      <c r="F39" s="272">
        <v>6104</v>
      </c>
      <c r="G39" s="272">
        <v>28882</v>
      </c>
      <c r="H39" s="272">
        <v>59872</v>
      </c>
      <c r="I39" s="267">
        <v>154412</v>
      </c>
    </row>
    <row r="40" spans="1:9" ht="12.75">
      <c r="A40" s="77" t="s">
        <v>190</v>
      </c>
      <c r="B40" s="267"/>
      <c r="C40" s="267"/>
      <c r="D40" s="267"/>
      <c r="E40" s="269">
        <f>'[10]ANU Var Tomate'!B$86</f>
        <v>11639</v>
      </c>
      <c r="F40" s="267"/>
      <c r="G40" s="267"/>
      <c r="H40" s="267"/>
      <c r="I40" s="269">
        <f>'[10]ANU Var Tomate'!C$86</f>
        <v>1010302</v>
      </c>
    </row>
    <row r="41" spans="1:9" ht="12.75">
      <c r="A41" s="65" t="s">
        <v>191</v>
      </c>
      <c r="B41" s="267"/>
      <c r="C41" s="267"/>
      <c r="D41" s="267"/>
      <c r="E41" s="269">
        <f>'[10]ANU Var Tomate'!D$86</f>
        <v>39104</v>
      </c>
      <c r="F41" s="267"/>
      <c r="G41" s="267"/>
      <c r="H41" s="267"/>
      <c r="I41" s="269">
        <f>'[10]ANU Var Tomate'!E$86</f>
        <v>2272793</v>
      </c>
    </row>
    <row r="42" spans="1:9" ht="12.75">
      <c r="A42" s="65" t="s">
        <v>192</v>
      </c>
      <c r="B42" s="267"/>
      <c r="C42" s="267"/>
      <c r="D42" s="267"/>
      <c r="E42" s="269">
        <f>'[10]ANU Var Tomate'!F$86</f>
        <v>8523</v>
      </c>
      <c r="F42" s="267"/>
      <c r="G42" s="267"/>
      <c r="H42" s="267"/>
      <c r="I42" s="269">
        <f>'[10]ANU Var Tomate'!G$86</f>
        <v>696623</v>
      </c>
    </row>
    <row r="43" spans="1:9" ht="12.75">
      <c r="A43" s="77" t="s">
        <v>193</v>
      </c>
      <c r="B43" s="267">
        <f>'[10]ANU Tomate Resumen'!B85</f>
        <v>694</v>
      </c>
      <c r="C43" s="267">
        <f>'[10]ANU Tomate Resumen'!C85</f>
        <v>40008</v>
      </c>
      <c r="D43" s="267">
        <f>'[10]ANU Tomate Resumen'!D85</f>
        <v>18564</v>
      </c>
      <c r="E43" s="267">
        <f>'[10]ANU Tomate Resumen'!E85</f>
        <v>59266</v>
      </c>
      <c r="F43" s="267">
        <f>'[10]ANU Tomate Resumen'!F85</f>
        <v>12655</v>
      </c>
      <c r="G43" s="267">
        <f>'[10]ANU Tomate Resumen'!G85</f>
        <v>57811.210357928416</v>
      </c>
      <c r="H43" s="267">
        <f>'[10]ANU Tomate Resumen'!H85</f>
        <v>89313.48933419521</v>
      </c>
      <c r="I43" s="267">
        <f>'[10]ANU Tomate Resumen'!I85</f>
        <v>3979718</v>
      </c>
    </row>
    <row r="44" spans="1:9" ht="12.75">
      <c r="A44" s="77" t="s">
        <v>194</v>
      </c>
      <c r="B44" s="267">
        <f>'[10]ANU Pimiento'!B85</f>
        <v>346</v>
      </c>
      <c r="C44" s="267">
        <f>'[10]ANU Pimiento'!C85</f>
        <v>10958</v>
      </c>
      <c r="D44" s="267">
        <f>'[10]ANU Pimiento'!D85</f>
        <v>11660</v>
      </c>
      <c r="E44" s="267">
        <f>'[10]ANU Pimiento'!E85</f>
        <v>22964</v>
      </c>
      <c r="F44" s="267">
        <f>'[10]ANU Pimiento'!F85</f>
        <v>10688</v>
      </c>
      <c r="G44" s="267">
        <f>'[10]ANU Pimiento'!G85</f>
        <v>23536.002646468332</v>
      </c>
      <c r="H44" s="267">
        <f>'[10]ANU Pimiento'!H85</f>
        <v>68150.96843910807</v>
      </c>
      <c r="I44" s="267">
        <f>'[10]ANU Pimiento'!I85</f>
        <v>1056184</v>
      </c>
    </row>
    <row r="45" spans="1:9" ht="12.75">
      <c r="A45" s="270" t="s">
        <v>195</v>
      </c>
      <c r="B45" s="267">
        <v>13</v>
      </c>
      <c r="C45" s="267">
        <v>136</v>
      </c>
      <c r="D45" s="267" t="s">
        <v>20</v>
      </c>
      <c r="E45" s="267">
        <f>SUM(B45:D45)</f>
        <v>149</v>
      </c>
      <c r="F45" s="272">
        <v>5538</v>
      </c>
      <c r="G45" s="272">
        <v>10043</v>
      </c>
      <c r="H45" s="267" t="s">
        <v>20</v>
      </c>
      <c r="I45" s="267">
        <v>1439</v>
      </c>
    </row>
    <row r="46" spans="1:9" ht="12.75">
      <c r="A46" s="77" t="s">
        <v>359</v>
      </c>
      <c r="B46" s="267">
        <f>'[10]ANU Fresa freson'!B85</f>
        <v>19</v>
      </c>
      <c r="C46" s="267">
        <f>'[10]ANU Fresa freson'!C85</f>
        <v>1824</v>
      </c>
      <c r="D46" s="267">
        <f>'[10]ANU Fresa freson'!D85</f>
        <v>7061</v>
      </c>
      <c r="E46" s="267">
        <f>'[10]ANU Fresa freson'!E85</f>
        <v>8904</v>
      </c>
      <c r="F46" s="267">
        <f>'[10]ANU Fresa freson'!F85</f>
        <v>6474</v>
      </c>
      <c r="G46" s="267">
        <f>'[10]ANU Fresa freson'!G85</f>
        <v>7034.318530701755</v>
      </c>
      <c r="H46" s="267">
        <f>'[10]ANU Fresa freson'!H85</f>
        <v>36715.689562384934</v>
      </c>
      <c r="I46" s="267">
        <f>'[10]ANU Fresa freson'!I85</f>
        <v>279441</v>
      </c>
    </row>
    <row r="47" spans="1:9" ht="12.75">
      <c r="A47" s="77"/>
      <c r="B47" s="267"/>
      <c r="C47" s="267"/>
      <c r="D47" s="267"/>
      <c r="E47" s="267"/>
      <c r="F47" s="272"/>
      <c r="G47" s="272"/>
      <c r="H47" s="272"/>
      <c r="I47" s="267"/>
    </row>
    <row r="48" spans="1:9" ht="12.75">
      <c r="A48" s="273" t="s">
        <v>196</v>
      </c>
      <c r="B48" s="267"/>
      <c r="C48" s="267"/>
      <c r="D48" s="267"/>
      <c r="E48" s="267"/>
      <c r="F48" s="272"/>
      <c r="G48" s="272"/>
      <c r="H48" s="272"/>
      <c r="I48" s="267"/>
    </row>
    <row r="49" spans="1:9" ht="12.75">
      <c r="A49" s="77" t="s">
        <v>197</v>
      </c>
      <c r="B49" s="267">
        <v>114</v>
      </c>
      <c r="C49" s="267">
        <v>19175</v>
      </c>
      <c r="D49" s="267" t="s">
        <v>20</v>
      </c>
      <c r="E49" s="267">
        <f>SUM(B49:D49)</f>
        <v>19289</v>
      </c>
      <c r="F49" s="272">
        <v>3859</v>
      </c>
      <c r="G49" s="272">
        <v>15070</v>
      </c>
      <c r="H49" s="272" t="s">
        <v>20</v>
      </c>
      <c r="I49" s="267">
        <v>289417</v>
      </c>
    </row>
    <row r="50" spans="1:9" ht="12.75">
      <c r="A50" s="77" t="s">
        <v>198</v>
      </c>
      <c r="B50" s="267">
        <f>'[10]ANU Coliflor'!B85</f>
        <v>249</v>
      </c>
      <c r="C50" s="267">
        <f>'[10]ANU Coliflor'!C85</f>
        <v>25068</v>
      </c>
      <c r="D50" s="267" t="str">
        <f>'[10]ANU Coliflor'!D85</f>
        <v>–</v>
      </c>
      <c r="E50" s="267">
        <f>'[10]ANU Coliflor'!E85</f>
        <v>25317</v>
      </c>
      <c r="F50" s="267">
        <f>'[10]ANU Coliflor'!F85</f>
        <v>14791.044176706828</v>
      </c>
      <c r="G50" s="267">
        <f>'[10]ANU Coliflor'!G85</f>
        <v>19402.628889420776</v>
      </c>
      <c r="H50" s="267" t="str">
        <f>'[10]ANU Coliflor'!H85</f>
        <v>–</v>
      </c>
      <c r="I50" s="267">
        <f>'[10]ANU Coliflor'!I85</f>
        <v>492778</v>
      </c>
    </row>
    <row r="51" spans="1:9" ht="12.75">
      <c r="A51" s="77"/>
      <c r="B51" s="267"/>
      <c r="C51" s="267"/>
      <c r="D51" s="267"/>
      <c r="E51" s="267"/>
      <c r="F51" s="272"/>
      <c r="G51" s="272"/>
      <c r="H51" s="272"/>
      <c r="I51" s="267"/>
    </row>
    <row r="52" spans="1:9" ht="12.75">
      <c r="A52" s="273" t="s">
        <v>199</v>
      </c>
      <c r="B52" s="267"/>
      <c r="C52" s="267"/>
      <c r="D52" s="267"/>
      <c r="E52" s="267"/>
      <c r="F52" s="272"/>
      <c r="G52" s="272"/>
      <c r="H52" s="272"/>
      <c r="I52" s="267"/>
    </row>
    <row r="53" spans="1:9" ht="12.75">
      <c r="A53" s="77" t="s">
        <v>200</v>
      </c>
      <c r="B53" s="267">
        <f>'[10]ANU Ajo'!B85</f>
        <v>4154</v>
      </c>
      <c r="C53" s="267">
        <f>'[10]ANU Ajo'!C85</f>
        <v>19805</v>
      </c>
      <c r="D53" s="267" t="str">
        <f>'[10]ANU Ajo'!D85</f>
        <v>–</v>
      </c>
      <c r="E53" s="267">
        <f>'[10]ANU Ajo'!E85</f>
        <v>23959</v>
      </c>
      <c r="F53" s="267">
        <f>'[10]ANU Ajo'!F85</f>
        <v>4192.49085219066</v>
      </c>
      <c r="G53" s="267">
        <f>'[10]ANU Ajo'!G85</f>
        <v>8975.758242867963</v>
      </c>
      <c r="H53" s="267" t="str">
        <f>'[10]ANU Ajo'!H85</f>
        <v>–</v>
      </c>
      <c r="I53" s="267">
        <f>'[10]ANU Ajo'!I85</f>
        <v>195178</v>
      </c>
    </row>
    <row r="54" spans="1:9" ht="12.75">
      <c r="A54" s="77" t="s">
        <v>201</v>
      </c>
      <c r="B54" s="267"/>
      <c r="C54" s="267"/>
      <c r="D54" s="267"/>
      <c r="E54" s="269">
        <f>'[10]ANU Var Cebolla'!B$86</f>
        <v>3316</v>
      </c>
      <c r="F54" s="267"/>
      <c r="G54" s="267"/>
      <c r="H54" s="267"/>
      <c r="I54" s="269">
        <f>'[10]ANU Var Cebolla'!C$86</f>
        <v>127454</v>
      </c>
    </row>
    <row r="55" spans="1:9" ht="12.75">
      <c r="A55" s="77" t="s">
        <v>202</v>
      </c>
      <c r="B55" s="267"/>
      <c r="C55" s="267"/>
      <c r="D55" s="267"/>
      <c r="E55" s="269">
        <f>'[10]ANU Var Cebolla'!D$86</f>
        <v>1579</v>
      </c>
      <c r="F55" s="267"/>
      <c r="G55" s="267"/>
      <c r="H55" s="267"/>
      <c r="I55" s="269">
        <f>'[10]ANU Var Cebolla'!E$86</f>
        <v>85040</v>
      </c>
    </row>
    <row r="56" spans="1:9" ht="12.75">
      <c r="A56" s="77" t="s">
        <v>203</v>
      </c>
      <c r="B56" s="267"/>
      <c r="C56" s="267"/>
      <c r="D56" s="267"/>
      <c r="E56" s="269">
        <f>'[10]ANU Var Cebolla'!F$86</f>
        <v>11129</v>
      </c>
      <c r="F56" s="267"/>
      <c r="G56" s="267"/>
      <c r="H56" s="267"/>
      <c r="I56" s="269">
        <f>'[10]ANU Var Cebolla'!G$86</f>
        <v>629957</v>
      </c>
    </row>
    <row r="57" spans="1:9" ht="12.75">
      <c r="A57" s="77" t="s">
        <v>204</v>
      </c>
      <c r="B57" s="267"/>
      <c r="C57" s="267"/>
      <c r="D57" s="267"/>
      <c r="E57" s="269">
        <f>'[10]ANU Var Cebolla'!H$86</f>
        <v>5474</v>
      </c>
      <c r="F57" s="267"/>
      <c r="G57" s="267"/>
      <c r="H57" s="267"/>
      <c r="I57" s="269">
        <f>'[10]ANU Var Cebolla'!I$86</f>
        <v>179651</v>
      </c>
    </row>
    <row r="58" spans="1:9" ht="12.75">
      <c r="A58" s="77" t="s">
        <v>205</v>
      </c>
      <c r="B58" s="267">
        <f>'[10]ANU Cebo resumen'!B85</f>
        <v>1276</v>
      </c>
      <c r="C58" s="267">
        <f>'[10]ANU Cebo resumen'!C85</f>
        <v>20217</v>
      </c>
      <c r="D58" s="267">
        <f>'[10]ANU Cebo resumen'!D85</f>
        <v>5</v>
      </c>
      <c r="E58" s="267">
        <f>'[10]ANU Cebo resumen'!E85</f>
        <v>21498</v>
      </c>
      <c r="F58" s="267">
        <f>'[10]ANU Cebo resumen'!F85</f>
        <v>9855.669278996866</v>
      </c>
      <c r="G58" s="267">
        <f>'[10]ANU Cebo resumen'!G85</f>
        <v>49752.5912845625</v>
      </c>
      <c r="H58" s="267">
        <f>'[10]ANU Cebo resumen'!H85</f>
        <v>35000</v>
      </c>
      <c r="I58" s="267">
        <f>'[10]ANU Cebo resumen'!I85</f>
        <v>1022102</v>
      </c>
    </row>
    <row r="59" spans="1:9" ht="12.75">
      <c r="A59" s="77" t="s">
        <v>206</v>
      </c>
      <c r="B59" s="267">
        <f>'[10]ANU Cebolleta'!B59</f>
        <v>85</v>
      </c>
      <c r="C59" s="267">
        <f>'[10]ANU Cebolleta'!C59</f>
        <v>1231</v>
      </c>
      <c r="D59" s="267">
        <f>'[10]ANU Cebolleta'!D59</f>
        <v>3</v>
      </c>
      <c r="E59" s="267">
        <f>'[10]ANU Cebolleta'!E59</f>
        <v>1319</v>
      </c>
      <c r="F59" s="267">
        <f>'[10]ANU Cebolleta'!F59</f>
        <v>11461</v>
      </c>
      <c r="G59" s="267">
        <f>'[10]ANU Cebolleta'!G59</f>
        <v>21467</v>
      </c>
      <c r="H59" s="267">
        <f>'[10]ANU Cebolleta'!H59</f>
        <v>41000</v>
      </c>
      <c r="I59" s="267">
        <f>'[10]ANU Cebolleta'!I59</f>
        <v>27492</v>
      </c>
    </row>
    <row r="60" spans="1:9" ht="12.75">
      <c r="A60" s="77" t="s">
        <v>207</v>
      </c>
      <c r="B60" s="267">
        <f>'[10]ANU Puerro'!B79</f>
        <v>182</v>
      </c>
      <c r="C60" s="267">
        <f>'[10]ANU Puerro'!C79</f>
        <v>2555</v>
      </c>
      <c r="D60" s="267">
        <f>'[10]ANU Puerro'!D79</f>
        <v>13</v>
      </c>
      <c r="E60" s="267">
        <f>'[10]ANU Puerro'!E79</f>
        <v>2750</v>
      </c>
      <c r="F60" s="267">
        <f>'[10]ANU Puerro'!F79</f>
        <v>13524</v>
      </c>
      <c r="G60" s="267">
        <f>'[10]ANU Puerro'!G79</f>
        <v>27550</v>
      </c>
      <c r="H60" s="267">
        <f>'[10]ANU Puerro'!H79</f>
        <v>18000</v>
      </c>
      <c r="I60" s="267">
        <f>'[10]ANU Puerro'!I79</f>
        <v>73088</v>
      </c>
    </row>
    <row r="61" spans="1:9" ht="12.75">
      <c r="A61" s="77" t="s">
        <v>208</v>
      </c>
      <c r="B61" s="267">
        <f>'[10]ANU Remol mesa'!B57</f>
        <v>21</v>
      </c>
      <c r="C61" s="267">
        <f>'[10]ANU Remol mesa'!C57</f>
        <v>530</v>
      </c>
      <c r="D61" s="267" t="str">
        <f>'[10]ANU Remol mesa'!D57</f>
        <v>–</v>
      </c>
      <c r="E61" s="267">
        <f>'[10]ANU Remol mesa'!E57</f>
        <v>551</v>
      </c>
      <c r="F61" s="267">
        <f>'[10]ANU Remol mesa'!F57</f>
        <v>10190</v>
      </c>
      <c r="G61" s="267">
        <f>'[10]ANU Remol mesa'!G57</f>
        <v>33789</v>
      </c>
      <c r="H61" s="267" t="str">
        <f>'[10]ANU Remol mesa'!H57</f>
        <v>–</v>
      </c>
      <c r="I61" s="267">
        <f>'[10]ANU Remol mesa'!I57</f>
        <v>18123</v>
      </c>
    </row>
    <row r="62" spans="1:9" ht="12.75">
      <c r="A62" s="77" t="s">
        <v>209</v>
      </c>
      <c r="B62" s="267">
        <f>'[10]ANU Zanahoria'!B85</f>
        <v>138</v>
      </c>
      <c r="C62" s="267">
        <f>'[10]ANU Zanahoria'!C85</f>
        <v>7444</v>
      </c>
      <c r="D62" s="267">
        <f>'[10]ANU Zanahoria'!D85</f>
        <v>6</v>
      </c>
      <c r="E62" s="267">
        <f>'[10]ANU Zanahoria'!E85</f>
        <v>7588</v>
      </c>
      <c r="F62" s="267">
        <f>'[10]ANU Zanahoria'!F85</f>
        <v>9323.246376811594</v>
      </c>
      <c r="G62" s="267">
        <f>'[10]ANU Zanahoria'!G85</f>
        <v>58391.30252552391</v>
      </c>
      <c r="H62" s="267">
        <f>'[10]ANU Zanahoria'!H85</f>
        <v>24666.666666666668</v>
      </c>
      <c r="I62" s="267">
        <f>'[10]ANU Zanahoria'!I85</f>
        <v>436099</v>
      </c>
    </row>
    <row r="63" spans="1:9" ht="12.75">
      <c r="A63" s="77" t="s">
        <v>360</v>
      </c>
      <c r="B63" s="267">
        <f>'[10]ANU Rabano'!B54</f>
        <v>21</v>
      </c>
      <c r="C63" s="267">
        <f>'[10]ANU Rabano'!C54</f>
        <v>518</v>
      </c>
      <c r="D63" s="267" t="str">
        <f>'[10]ANU Rabano'!D54</f>
        <v>–</v>
      </c>
      <c r="E63" s="267">
        <f>'[10]ANU Rabano'!E54</f>
        <v>539</v>
      </c>
      <c r="F63" s="267">
        <f>'[10]ANU Rabano'!F54</f>
        <v>9479</v>
      </c>
      <c r="G63" s="267">
        <f>'[10]ANU Rabano'!G54</f>
        <v>15603</v>
      </c>
      <c r="H63" s="267" t="str">
        <f>'[10]ANU Rabano'!H54</f>
        <v>–</v>
      </c>
      <c r="I63" s="267">
        <f>'[10]ANU Rabano'!I54</f>
        <v>8282</v>
      </c>
    </row>
    <row r="64" spans="1:9" ht="12.75">
      <c r="A64" s="77" t="s">
        <v>210</v>
      </c>
      <c r="B64" s="267">
        <f>'[10]ANU Nabo'!B54</f>
        <v>6248</v>
      </c>
      <c r="C64" s="267">
        <f>'[10]ANU Nabo'!C54</f>
        <v>657</v>
      </c>
      <c r="D64" s="267" t="str">
        <f>'[10]ANU Nabo'!D54</f>
        <v>–</v>
      </c>
      <c r="E64" s="267">
        <f>'[10]ANU Nabo'!E54</f>
        <v>6905</v>
      </c>
      <c r="F64" s="267">
        <f>'[10]ANU Nabo'!F54</f>
        <v>7911.444942381562</v>
      </c>
      <c r="G64" s="267">
        <f>'[10]ANU Nabo'!G54</f>
        <v>24262.698630136987</v>
      </c>
      <c r="H64" s="267" t="str">
        <f>'[10]ANU Nabo'!H54</f>
        <v>–</v>
      </c>
      <c r="I64" s="267">
        <f>'[10]ANU Nabo'!I54</f>
        <v>65373</v>
      </c>
    </row>
    <row r="65" spans="1:9" ht="12.75">
      <c r="A65" s="77"/>
      <c r="B65" s="267"/>
      <c r="C65" s="267"/>
      <c r="D65" s="271"/>
      <c r="E65" s="267"/>
      <c r="F65" s="272"/>
      <c r="G65" s="272"/>
      <c r="H65" s="271"/>
      <c r="I65" s="267"/>
    </row>
    <row r="66" spans="1:9" ht="12.75">
      <c r="A66" s="273" t="s">
        <v>211</v>
      </c>
      <c r="B66" s="267"/>
      <c r="C66" s="267"/>
      <c r="D66" s="271"/>
      <c r="E66" s="267"/>
      <c r="F66" s="272"/>
      <c r="G66" s="272"/>
      <c r="H66" s="271"/>
      <c r="I66" s="267"/>
    </row>
    <row r="67" spans="1:9" ht="12.75">
      <c r="A67" s="77" t="s">
        <v>361</v>
      </c>
      <c r="B67" s="267">
        <f>'[10]ANU Jud verdes'!B85</f>
        <v>344</v>
      </c>
      <c r="C67" s="267">
        <f>'[10]ANU Jud verdes'!C85</f>
        <v>11384</v>
      </c>
      <c r="D67" s="267">
        <f>'[10]ANU Jud verdes'!D85</f>
        <v>7750</v>
      </c>
      <c r="E67" s="267">
        <f>'[10]ANU Jud verdes'!E85</f>
        <v>19478</v>
      </c>
      <c r="F67" s="267">
        <f>'[10]ANU Jud verdes'!F85</f>
        <v>6269.142441860465</v>
      </c>
      <c r="G67" s="267">
        <f>'[10]ANU Jud verdes'!G85</f>
        <v>11702.576686577653</v>
      </c>
      <c r="H67" s="267">
        <f>'[10]ANU Jud verdes'!H85</f>
        <v>17312.335741935483</v>
      </c>
      <c r="I67" s="267">
        <f>'[10]ANU Jud verdes'!I85</f>
        <v>269763</v>
      </c>
    </row>
    <row r="68" spans="1:9" ht="12.75">
      <c r="A68" s="270" t="s">
        <v>212</v>
      </c>
      <c r="B68" s="267">
        <f>'[10]ANU Guis verdes'!B85</f>
        <v>468</v>
      </c>
      <c r="C68" s="267">
        <f>'[10]ANU Guis verdes'!C85</f>
        <v>7181</v>
      </c>
      <c r="D68" s="267">
        <f>'[10]ANU Guis verdes'!D85</f>
        <v>42</v>
      </c>
      <c r="E68" s="267">
        <f>'[10]ANU Guis verdes'!E85</f>
        <v>7691</v>
      </c>
      <c r="F68" s="267">
        <f>'[10]ANU Guis verdes'!F85</f>
        <v>2968.7542735042734</v>
      </c>
      <c r="G68" s="267">
        <f>'[10]ANU Guis verdes'!G85</f>
        <v>7534.637376409971</v>
      </c>
      <c r="H68" s="267">
        <f>'[10]ANU Guis verdes'!H85</f>
        <v>15971.42857142857</v>
      </c>
      <c r="I68" s="267">
        <f>'[10]ANU Guis verdes'!I85</f>
        <v>56168</v>
      </c>
    </row>
    <row r="69" spans="1:9" ht="12.75">
      <c r="A69" s="77" t="s">
        <v>213</v>
      </c>
      <c r="B69" s="267">
        <f>'[10]ANU Haba verde'!B85</f>
        <v>1046</v>
      </c>
      <c r="C69" s="267">
        <f>'[10]ANU Haba verde'!C85</f>
        <v>6622</v>
      </c>
      <c r="D69" s="267" t="s">
        <v>20</v>
      </c>
      <c r="E69" s="267">
        <f>'[10]ANU Haba verde'!E85</f>
        <v>7668</v>
      </c>
      <c r="F69" s="267">
        <f>'[10]ANU Haba verde'!F85</f>
        <v>3749</v>
      </c>
      <c r="G69" s="267">
        <f>'[10]ANU Haba verde'!G85</f>
        <v>9664.775445484747</v>
      </c>
      <c r="H69" s="272" t="s">
        <v>20</v>
      </c>
      <c r="I69" s="267">
        <f>'[10]ANU Haba verde'!I85</f>
        <v>67924</v>
      </c>
    </row>
    <row r="70" spans="1:9" ht="12.75">
      <c r="A70" s="77"/>
      <c r="B70" s="267"/>
      <c r="C70" s="267"/>
      <c r="D70" s="267"/>
      <c r="E70" s="267"/>
      <c r="F70" s="272"/>
      <c r="G70" s="272"/>
      <c r="H70" s="272"/>
      <c r="I70" s="267"/>
    </row>
    <row r="71" spans="1:9" ht="12.75">
      <c r="A71" s="273" t="s">
        <v>214</v>
      </c>
      <c r="B71" s="267"/>
      <c r="C71" s="267"/>
      <c r="D71" s="267"/>
      <c r="E71" s="267"/>
      <c r="F71" s="272"/>
      <c r="G71" s="272"/>
      <c r="H71" s="272"/>
      <c r="I71" s="267"/>
    </row>
    <row r="72" spans="1:9" ht="12.75">
      <c r="A72" s="65" t="s">
        <v>362</v>
      </c>
      <c r="B72" s="267" t="s">
        <v>20</v>
      </c>
      <c r="C72" s="267" t="s">
        <v>20</v>
      </c>
      <c r="D72" s="267">
        <f>'[10]ANU Champiñon'!B37</f>
        <v>31196.88888888889</v>
      </c>
      <c r="E72" s="267">
        <f>SUM(D72)</f>
        <v>31196.88888888889</v>
      </c>
      <c r="F72" s="272" t="s">
        <v>20</v>
      </c>
      <c r="G72" s="272" t="s">
        <v>20</v>
      </c>
      <c r="H72" s="272">
        <f>'[10]ANU Champiñon'!C37</f>
        <v>4041.524795919821</v>
      </c>
      <c r="I72" s="267">
        <v>126083</v>
      </c>
    </row>
    <row r="73" spans="1:9" ht="12.75">
      <c r="A73" s="77" t="s">
        <v>215</v>
      </c>
      <c r="B73" s="267" t="s">
        <v>20</v>
      </c>
      <c r="C73" s="267" t="s">
        <v>20</v>
      </c>
      <c r="D73" s="267">
        <v>2156</v>
      </c>
      <c r="E73" s="267">
        <v>2156</v>
      </c>
      <c r="F73" s="272" t="s">
        <v>20</v>
      </c>
      <c r="G73" s="272" t="s">
        <v>20</v>
      </c>
      <c r="H73" s="272">
        <v>3983</v>
      </c>
      <c r="I73" s="267">
        <v>8586</v>
      </c>
    </row>
    <row r="74" spans="1:9" ht="12.75">
      <c r="A74" s="275" t="s">
        <v>216</v>
      </c>
      <c r="B74" s="267">
        <v>900</v>
      </c>
      <c r="C74" s="267">
        <v>17092</v>
      </c>
      <c r="D74" s="267">
        <v>13</v>
      </c>
      <c r="E74" s="267">
        <f>SUM(B74:D74)</f>
        <v>18005</v>
      </c>
      <c r="F74" s="272">
        <v>5574</v>
      </c>
      <c r="G74" s="272">
        <v>14849</v>
      </c>
      <c r="H74" s="272">
        <v>36923</v>
      </c>
      <c r="I74" s="267">
        <v>259306</v>
      </c>
    </row>
    <row r="75" spans="1:9" ht="12.75">
      <c r="A75" s="77"/>
      <c r="B75" s="267"/>
      <c r="C75" s="267"/>
      <c r="D75" s="267"/>
      <c r="E75" s="267"/>
      <c r="F75" s="272"/>
      <c r="G75" s="272"/>
      <c r="H75" s="272"/>
      <c r="I75" s="267"/>
    </row>
    <row r="76" spans="1:9" ht="13.5" thickBot="1">
      <c r="A76" s="276" t="s">
        <v>217</v>
      </c>
      <c r="B76" s="277">
        <f>SUM(B13:B74)</f>
        <v>30738</v>
      </c>
      <c r="C76" s="277">
        <f>SUM(C13:C74)</f>
        <v>297115</v>
      </c>
      <c r="D76" s="277">
        <f>SUM(D13:D69,D74)+(SUM(D72:D73)/100)</f>
        <v>75007.52888888889</v>
      </c>
      <c r="E76" s="278">
        <f>SUM(B76:D76)</f>
        <v>402860.5288888889</v>
      </c>
      <c r="F76" s="277" t="s">
        <v>20</v>
      </c>
      <c r="G76" s="277" t="s">
        <v>20</v>
      </c>
      <c r="H76" s="277" t="s">
        <v>20</v>
      </c>
      <c r="I76" s="277">
        <f>SUM(I13:I16,I19:I29,I34:I39,I43:I53,I58:I74)</f>
        <v>13206141</v>
      </c>
    </row>
    <row r="77" ht="12.75">
      <c r="A77" s="65" t="s">
        <v>363</v>
      </c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7427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338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4</v>
      </c>
      <c r="D8" s="307">
        <v>1</v>
      </c>
      <c r="E8" s="301">
        <v>5</v>
      </c>
      <c r="F8" s="300" t="s">
        <v>20</v>
      </c>
      <c r="G8" s="300">
        <v>13000</v>
      </c>
      <c r="H8" s="307">
        <v>17000</v>
      </c>
      <c r="I8" s="300">
        <v>69</v>
      </c>
      <c r="J8" s="285"/>
      <c r="K8" s="285"/>
    </row>
    <row r="9" spans="1:11" ht="12.75">
      <c r="A9" s="77" t="s">
        <v>230</v>
      </c>
      <c r="B9" s="272" t="s">
        <v>20</v>
      </c>
      <c r="C9" s="272">
        <v>2</v>
      </c>
      <c r="D9" s="267" t="s">
        <v>20</v>
      </c>
      <c r="E9" s="267">
        <v>2</v>
      </c>
      <c r="F9" s="272" t="s">
        <v>20</v>
      </c>
      <c r="G9" s="272">
        <v>15000</v>
      </c>
      <c r="H9" s="267" t="s">
        <v>20</v>
      </c>
      <c r="I9" s="272">
        <v>30</v>
      </c>
      <c r="J9" s="285"/>
      <c r="K9" s="285"/>
    </row>
    <row r="10" spans="1:11" ht="12.75">
      <c r="A10" s="77" t="s">
        <v>231</v>
      </c>
      <c r="B10" s="267" t="s">
        <v>20</v>
      </c>
      <c r="C10" s="267" t="s">
        <v>20</v>
      </c>
      <c r="D10" s="267" t="s">
        <v>20</v>
      </c>
      <c r="E10" s="267" t="s">
        <v>20</v>
      </c>
      <c r="F10" s="272" t="s">
        <v>20</v>
      </c>
      <c r="G10" s="272" t="s">
        <v>20</v>
      </c>
      <c r="H10" s="267" t="s">
        <v>20</v>
      </c>
      <c r="I10" s="267" t="s">
        <v>20</v>
      </c>
      <c r="J10" s="285"/>
      <c r="K10" s="285"/>
    </row>
    <row r="11" spans="1:11" ht="12.75">
      <c r="A11" s="77" t="s">
        <v>232</v>
      </c>
      <c r="B11" s="272" t="s">
        <v>20</v>
      </c>
      <c r="C11" s="272" t="s">
        <v>20</v>
      </c>
      <c r="D11" s="267" t="s">
        <v>20</v>
      </c>
      <c r="E11" s="267" t="s">
        <v>20</v>
      </c>
      <c r="F11" s="272" t="s">
        <v>20</v>
      </c>
      <c r="G11" s="272" t="s">
        <v>20</v>
      </c>
      <c r="H11" s="267" t="s">
        <v>20</v>
      </c>
      <c r="I11" s="272" t="s">
        <v>20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6</v>
      </c>
      <c r="D12" s="305">
        <v>1</v>
      </c>
      <c r="E12" s="302">
        <v>7</v>
      </c>
      <c r="F12" s="303" t="s">
        <v>20</v>
      </c>
      <c r="G12" s="303">
        <v>13667</v>
      </c>
      <c r="H12" s="305">
        <v>17000</v>
      </c>
      <c r="I12" s="302">
        <v>99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 t="s">
        <v>20</v>
      </c>
      <c r="C14" s="302" t="s">
        <v>20</v>
      </c>
      <c r="D14" s="302" t="s">
        <v>20</v>
      </c>
      <c r="E14" s="302" t="s">
        <v>20</v>
      </c>
      <c r="F14" s="303" t="s">
        <v>20</v>
      </c>
      <c r="G14" s="302" t="s">
        <v>20</v>
      </c>
      <c r="H14" s="302" t="s">
        <v>20</v>
      </c>
      <c r="I14" s="303" t="s">
        <v>20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>
        <v>9</v>
      </c>
      <c r="C16" s="302" t="s">
        <v>20</v>
      </c>
      <c r="D16" s="302" t="s">
        <v>20</v>
      </c>
      <c r="E16" s="302">
        <v>9</v>
      </c>
      <c r="F16" s="303">
        <v>25000</v>
      </c>
      <c r="G16" s="303" t="s">
        <v>20</v>
      </c>
      <c r="H16" s="302" t="s">
        <v>20</v>
      </c>
      <c r="I16" s="302">
        <v>225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3</v>
      </c>
      <c r="D18" s="267" t="s">
        <v>20</v>
      </c>
      <c r="E18" s="267">
        <v>3</v>
      </c>
      <c r="F18" s="272" t="s">
        <v>20</v>
      </c>
      <c r="G18" s="272">
        <v>25000</v>
      </c>
      <c r="H18" s="267" t="s">
        <v>20</v>
      </c>
      <c r="I18" s="272">
        <v>75</v>
      </c>
      <c r="J18" s="285"/>
      <c r="K18" s="285"/>
    </row>
    <row r="19" spans="1:11" ht="12.75">
      <c r="A19" s="77" t="s">
        <v>237</v>
      </c>
      <c r="B19" s="272">
        <v>2</v>
      </c>
      <c r="C19" s="271">
        <v>1</v>
      </c>
      <c r="D19" s="267" t="s">
        <v>20</v>
      </c>
      <c r="E19" s="267">
        <v>3</v>
      </c>
      <c r="F19" s="272">
        <v>15000</v>
      </c>
      <c r="G19" s="271">
        <v>25000</v>
      </c>
      <c r="H19" s="267" t="s">
        <v>20</v>
      </c>
      <c r="I19" s="272">
        <v>55</v>
      </c>
      <c r="J19" s="285"/>
      <c r="K19" s="285"/>
    </row>
    <row r="20" spans="1:11" ht="12.75">
      <c r="A20" s="77" t="s">
        <v>238</v>
      </c>
      <c r="B20" s="272">
        <v>2</v>
      </c>
      <c r="C20" s="272">
        <v>4</v>
      </c>
      <c r="D20" s="271">
        <v>1</v>
      </c>
      <c r="E20" s="267">
        <v>7</v>
      </c>
      <c r="F20" s="272">
        <v>15000</v>
      </c>
      <c r="G20" s="272">
        <v>24000</v>
      </c>
      <c r="H20" s="271">
        <v>60000</v>
      </c>
      <c r="I20" s="272">
        <v>186</v>
      </c>
      <c r="J20" s="285"/>
      <c r="K20" s="285"/>
    </row>
    <row r="21" spans="1:11" ht="12.75">
      <c r="A21" s="286" t="s">
        <v>366</v>
      </c>
      <c r="B21" s="302">
        <v>4</v>
      </c>
      <c r="C21" s="302">
        <v>8</v>
      </c>
      <c r="D21" s="305">
        <v>1</v>
      </c>
      <c r="E21" s="302">
        <v>13</v>
      </c>
      <c r="F21" s="303">
        <v>15000</v>
      </c>
      <c r="G21" s="303">
        <v>24500</v>
      </c>
      <c r="H21" s="305">
        <v>60000</v>
      </c>
      <c r="I21" s="302">
        <v>316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2</v>
      </c>
      <c r="D23" s="305">
        <v>6</v>
      </c>
      <c r="E23" s="302">
        <v>8</v>
      </c>
      <c r="F23" s="302" t="s">
        <v>20</v>
      </c>
      <c r="G23" s="303">
        <v>38000</v>
      </c>
      <c r="H23" s="305">
        <v>120000</v>
      </c>
      <c r="I23" s="303">
        <v>796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22</v>
      </c>
      <c r="D25" s="305">
        <v>2</v>
      </c>
      <c r="E25" s="302">
        <v>24</v>
      </c>
      <c r="F25" s="302" t="s">
        <v>20</v>
      </c>
      <c r="G25" s="303">
        <v>26000</v>
      </c>
      <c r="H25" s="305">
        <v>124000</v>
      </c>
      <c r="I25" s="303">
        <v>820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 t="s">
        <v>20</v>
      </c>
      <c r="D27" s="267" t="s">
        <v>20</v>
      </c>
      <c r="E27" s="267" t="s">
        <v>20</v>
      </c>
      <c r="F27" s="267" t="s">
        <v>20</v>
      </c>
      <c r="G27" s="272" t="s">
        <v>20</v>
      </c>
      <c r="H27" s="267" t="s">
        <v>20</v>
      </c>
      <c r="I27" s="267" t="s">
        <v>20</v>
      </c>
      <c r="J27" s="285"/>
      <c r="K27" s="285"/>
    </row>
    <row r="28" spans="1:11" ht="12.75">
      <c r="A28" s="77" t="s">
        <v>242</v>
      </c>
      <c r="B28" s="267" t="s">
        <v>20</v>
      </c>
      <c r="C28" s="267">
        <v>3</v>
      </c>
      <c r="D28" s="267" t="s">
        <v>20</v>
      </c>
      <c r="E28" s="267">
        <v>3</v>
      </c>
      <c r="F28" s="267" t="s">
        <v>20</v>
      </c>
      <c r="G28" s="272">
        <v>16000</v>
      </c>
      <c r="H28" s="267" t="s">
        <v>20</v>
      </c>
      <c r="I28" s="267">
        <v>48</v>
      </c>
      <c r="J28" s="285"/>
      <c r="K28" s="285"/>
    </row>
    <row r="29" spans="1:11" ht="12.75">
      <c r="A29" s="77" t="s">
        <v>243</v>
      </c>
      <c r="B29" s="267" t="s">
        <v>20</v>
      </c>
      <c r="C29" s="272">
        <v>10</v>
      </c>
      <c r="D29" s="267" t="s">
        <v>20</v>
      </c>
      <c r="E29" s="267">
        <v>10</v>
      </c>
      <c r="F29" s="267" t="s">
        <v>20</v>
      </c>
      <c r="G29" s="272">
        <v>60000</v>
      </c>
      <c r="H29" s="267" t="s">
        <v>20</v>
      </c>
      <c r="I29" s="272">
        <v>600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13</v>
      </c>
      <c r="D30" s="302" t="s">
        <v>20</v>
      </c>
      <c r="E30" s="302">
        <v>13</v>
      </c>
      <c r="F30" s="302" t="s">
        <v>20</v>
      </c>
      <c r="G30" s="303">
        <v>49846</v>
      </c>
      <c r="H30" s="302" t="s">
        <v>20</v>
      </c>
      <c r="I30" s="302">
        <v>648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 t="s">
        <v>20</v>
      </c>
      <c r="C32" s="304">
        <v>42</v>
      </c>
      <c r="D32" s="271">
        <v>51</v>
      </c>
      <c r="E32" s="267">
        <v>93</v>
      </c>
      <c r="F32" s="304" t="s">
        <v>20</v>
      </c>
      <c r="G32" s="304">
        <v>33000</v>
      </c>
      <c r="H32" s="271">
        <v>71873</v>
      </c>
      <c r="I32" s="272">
        <v>5051</v>
      </c>
      <c r="J32" s="285"/>
      <c r="K32" s="285"/>
    </row>
    <row r="33" spans="1:11" ht="12.75">
      <c r="A33" s="77" t="s">
        <v>245</v>
      </c>
      <c r="B33" s="304" t="s">
        <v>20</v>
      </c>
      <c r="C33" s="304">
        <v>7</v>
      </c>
      <c r="D33" s="267" t="s">
        <v>20</v>
      </c>
      <c r="E33" s="267">
        <v>7</v>
      </c>
      <c r="F33" s="304" t="s">
        <v>20</v>
      </c>
      <c r="G33" s="304">
        <v>23300</v>
      </c>
      <c r="H33" s="267" t="s">
        <v>20</v>
      </c>
      <c r="I33" s="272">
        <v>163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18</v>
      </c>
      <c r="D34" s="267" t="s">
        <v>20</v>
      </c>
      <c r="E34" s="267">
        <v>18</v>
      </c>
      <c r="F34" s="304" t="s">
        <v>20</v>
      </c>
      <c r="G34" s="304">
        <v>32000</v>
      </c>
      <c r="H34" s="267" t="s">
        <v>20</v>
      </c>
      <c r="I34" s="272">
        <v>576</v>
      </c>
      <c r="J34" s="285"/>
      <c r="K34" s="285"/>
    </row>
    <row r="35" spans="1:11" ht="12.75">
      <c r="A35" s="77" t="s">
        <v>247</v>
      </c>
      <c r="B35" s="304" t="s">
        <v>20</v>
      </c>
      <c r="C35" s="304">
        <v>45</v>
      </c>
      <c r="D35" s="267" t="s">
        <v>20</v>
      </c>
      <c r="E35" s="267">
        <v>45</v>
      </c>
      <c r="F35" s="304" t="s">
        <v>20</v>
      </c>
      <c r="G35" s="304">
        <v>28230</v>
      </c>
      <c r="H35" s="267" t="s">
        <v>20</v>
      </c>
      <c r="I35" s="272">
        <v>1270</v>
      </c>
      <c r="J35" s="285"/>
      <c r="K35" s="285"/>
    </row>
    <row r="36" spans="1:11" ht="12.75">
      <c r="A36" s="286" t="s">
        <v>248</v>
      </c>
      <c r="B36" s="302" t="s">
        <v>20</v>
      </c>
      <c r="C36" s="302">
        <v>112</v>
      </c>
      <c r="D36" s="305">
        <v>51</v>
      </c>
      <c r="E36" s="302">
        <v>163</v>
      </c>
      <c r="F36" s="303" t="s">
        <v>20</v>
      </c>
      <c r="G36" s="303">
        <v>30317</v>
      </c>
      <c r="H36" s="305">
        <v>71873</v>
      </c>
      <c r="I36" s="302">
        <v>7060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 t="s">
        <v>20</v>
      </c>
      <c r="C38" s="303">
        <v>38</v>
      </c>
      <c r="D38" s="305">
        <v>13</v>
      </c>
      <c r="E38" s="302">
        <v>51</v>
      </c>
      <c r="F38" s="303">
        <v>3000</v>
      </c>
      <c r="G38" s="303">
        <v>20000</v>
      </c>
      <c r="H38" s="305">
        <v>30000</v>
      </c>
      <c r="I38" s="303">
        <v>1150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5</v>
      </c>
      <c r="D40" s="267" t="s">
        <v>20</v>
      </c>
      <c r="E40" s="267">
        <v>5</v>
      </c>
      <c r="F40" s="267" t="s">
        <v>20</v>
      </c>
      <c r="G40" s="272">
        <v>18000</v>
      </c>
      <c r="H40" s="267" t="s">
        <v>20</v>
      </c>
      <c r="I40" s="272">
        <v>90</v>
      </c>
      <c r="J40" s="285"/>
      <c r="K40" s="285"/>
    </row>
    <row r="41" spans="1:11" ht="12.75">
      <c r="A41" s="77" t="s">
        <v>251</v>
      </c>
      <c r="B41" s="272">
        <v>1</v>
      </c>
      <c r="C41" s="272">
        <v>1</v>
      </c>
      <c r="D41" s="271">
        <v>1</v>
      </c>
      <c r="E41" s="267">
        <v>3</v>
      </c>
      <c r="F41" s="272">
        <v>10000</v>
      </c>
      <c r="G41" s="272">
        <v>35000</v>
      </c>
      <c r="H41" s="271">
        <v>50000</v>
      </c>
      <c r="I41" s="272">
        <v>95</v>
      </c>
      <c r="J41" s="285"/>
      <c r="K41" s="285"/>
    </row>
    <row r="42" spans="1:11" ht="12.75">
      <c r="A42" s="77" t="s">
        <v>252</v>
      </c>
      <c r="B42" s="272" t="s">
        <v>20</v>
      </c>
      <c r="C42" s="272">
        <v>2</v>
      </c>
      <c r="D42" s="267" t="s">
        <v>20</v>
      </c>
      <c r="E42" s="267">
        <v>2</v>
      </c>
      <c r="F42" s="272" t="s">
        <v>20</v>
      </c>
      <c r="G42" s="272">
        <v>22000</v>
      </c>
      <c r="H42" s="267" t="s">
        <v>20</v>
      </c>
      <c r="I42" s="272">
        <v>44</v>
      </c>
      <c r="J42" s="285"/>
      <c r="K42" s="285"/>
    </row>
    <row r="43" spans="1:11" ht="12.75">
      <c r="A43" s="77" t="s">
        <v>253</v>
      </c>
      <c r="B43" s="267" t="s">
        <v>20</v>
      </c>
      <c r="C43" s="272" t="s">
        <v>20</v>
      </c>
      <c r="D43" s="267" t="s">
        <v>20</v>
      </c>
      <c r="E43" s="267" t="s">
        <v>20</v>
      </c>
      <c r="F43" s="267" t="s">
        <v>20</v>
      </c>
      <c r="G43" s="272" t="s">
        <v>20</v>
      </c>
      <c r="H43" s="267" t="s">
        <v>20</v>
      </c>
      <c r="I43" s="272" t="s">
        <v>20</v>
      </c>
      <c r="J43" s="285"/>
      <c r="K43" s="285"/>
    </row>
    <row r="44" spans="1:11" ht="12.75">
      <c r="A44" s="77" t="s">
        <v>254</v>
      </c>
      <c r="B44" s="272" t="s">
        <v>20</v>
      </c>
      <c r="C44" s="272" t="s">
        <v>20</v>
      </c>
      <c r="D44" s="267" t="s">
        <v>20</v>
      </c>
      <c r="E44" s="267" t="s">
        <v>20</v>
      </c>
      <c r="F44" s="272" t="s">
        <v>20</v>
      </c>
      <c r="G44" s="272" t="s">
        <v>20</v>
      </c>
      <c r="H44" s="267" t="s">
        <v>20</v>
      </c>
      <c r="I44" s="272" t="s">
        <v>20</v>
      </c>
      <c r="J44" s="285"/>
      <c r="K44" s="285"/>
    </row>
    <row r="45" spans="1:11" ht="12.75">
      <c r="A45" s="77" t="s">
        <v>255</v>
      </c>
      <c r="B45" s="267" t="s">
        <v>20</v>
      </c>
      <c r="C45" s="272" t="s">
        <v>20</v>
      </c>
      <c r="D45" s="267" t="s">
        <v>20</v>
      </c>
      <c r="E45" s="267" t="s">
        <v>20</v>
      </c>
      <c r="F45" s="267" t="s">
        <v>20</v>
      </c>
      <c r="G45" s="272" t="s">
        <v>20</v>
      </c>
      <c r="H45" s="267" t="s">
        <v>20</v>
      </c>
      <c r="I45" s="272" t="s">
        <v>20</v>
      </c>
      <c r="J45" s="285"/>
      <c r="K45" s="285"/>
    </row>
    <row r="46" spans="1:11" ht="12.75">
      <c r="A46" s="77" t="s">
        <v>256</v>
      </c>
      <c r="B46" s="272" t="s">
        <v>20</v>
      </c>
      <c r="C46" s="272" t="s">
        <v>20</v>
      </c>
      <c r="D46" s="267" t="s">
        <v>20</v>
      </c>
      <c r="E46" s="267" t="s">
        <v>20</v>
      </c>
      <c r="F46" s="272" t="s">
        <v>20</v>
      </c>
      <c r="G46" s="272" t="s">
        <v>20</v>
      </c>
      <c r="H46" s="267" t="s">
        <v>20</v>
      </c>
      <c r="I46" s="272" t="s">
        <v>20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9</v>
      </c>
      <c r="D47" s="271">
        <v>1</v>
      </c>
      <c r="E47" s="267">
        <v>10</v>
      </c>
      <c r="F47" s="267" t="s">
        <v>20</v>
      </c>
      <c r="G47" s="272">
        <v>30000</v>
      </c>
      <c r="H47" s="271">
        <v>50000</v>
      </c>
      <c r="I47" s="272">
        <v>320</v>
      </c>
      <c r="J47" s="285"/>
      <c r="K47" s="285"/>
    </row>
    <row r="48" spans="1:11" ht="12.75">
      <c r="A48" s="77" t="s">
        <v>258</v>
      </c>
      <c r="B48" s="272" t="s">
        <v>20</v>
      </c>
      <c r="C48" s="272">
        <v>1</v>
      </c>
      <c r="D48" s="267" t="s">
        <v>20</v>
      </c>
      <c r="E48" s="267">
        <v>1</v>
      </c>
      <c r="F48" s="272" t="s">
        <v>20</v>
      </c>
      <c r="G48" s="272">
        <v>16000</v>
      </c>
      <c r="H48" s="267" t="s">
        <v>20</v>
      </c>
      <c r="I48" s="272">
        <v>16</v>
      </c>
      <c r="J48" s="285"/>
      <c r="K48" s="285"/>
    </row>
    <row r="49" spans="1:11" ht="12.75">
      <c r="A49" s="286" t="s">
        <v>368</v>
      </c>
      <c r="B49" s="302">
        <v>1</v>
      </c>
      <c r="C49" s="302">
        <v>18</v>
      </c>
      <c r="D49" s="305">
        <v>2</v>
      </c>
      <c r="E49" s="302">
        <v>21</v>
      </c>
      <c r="F49" s="303">
        <v>10000</v>
      </c>
      <c r="G49" s="303">
        <v>25278</v>
      </c>
      <c r="H49" s="305">
        <v>50000</v>
      </c>
      <c r="I49" s="302">
        <v>565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78</v>
      </c>
      <c r="D51" s="302" t="s">
        <v>20</v>
      </c>
      <c r="E51" s="302">
        <v>78</v>
      </c>
      <c r="F51" s="302" t="s">
        <v>20</v>
      </c>
      <c r="G51" s="303">
        <v>25000</v>
      </c>
      <c r="H51" s="302" t="s">
        <v>20</v>
      </c>
      <c r="I51" s="303">
        <v>1950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71">
        <v>1</v>
      </c>
      <c r="C53" s="272">
        <v>70</v>
      </c>
      <c r="D53" s="267" t="s">
        <v>20</v>
      </c>
      <c r="E53" s="267">
        <v>71</v>
      </c>
      <c r="F53" s="271">
        <v>4500</v>
      </c>
      <c r="G53" s="272">
        <v>23500</v>
      </c>
      <c r="H53" s="267" t="s">
        <v>20</v>
      </c>
      <c r="I53" s="272">
        <v>1650</v>
      </c>
      <c r="J53" s="285"/>
      <c r="K53" s="285"/>
    </row>
    <row r="54" spans="1:11" ht="12.75">
      <c r="A54" s="77" t="s">
        <v>261</v>
      </c>
      <c r="B54" s="267" t="s">
        <v>20</v>
      </c>
      <c r="C54" s="272">
        <v>64</v>
      </c>
      <c r="D54" s="267" t="s">
        <v>20</v>
      </c>
      <c r="E54" s="267">
        <v>64</v>
      </c>
      <c r="F54" s="267" t="s">
        <v>20</v>
      </c>
      <c r="G54" s="272">
        <v>18100</v>
      </c>
      <c r="H54" s="267" t="s">
        <v>20</v>
      </c>
      <c r="I54" s="272">
        <v>1158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63</v>
      </c>
      <c r="D55" s="267" t="s">
        <v>20</v>
      </c>
      <c r="E55" s="267">
        <v>63</v>
      </c>
      <c r="F55" s="267" t="s">
        <v>20</v>
      </c>
      <c r="G55" s="272">
        <v>17910</v>
      </c>
      <c r="H55" s="267" t="s">
        <v>20</v>
      </c>
      <c r="I55" s="272">
        <v>1129</v>
      </c>
      <c r="J55" s="285"/>
      <c r="K55" s="285"/>
    </row>
    <row r="56" spans="1:11" ht="12.75">
      <c r="A56" s="77" t="s">
        <v>263</v>
      </c>
      <c r="B56" s="267" t="s">
        <v>20</v>
      </c>
      <c r="C56" s="272">
        <v>8</v>
      </c>
      <c r="D56" s="267" t="s">
        <v>20</v>
      </c>
      <c r="E56" s="267">
        <v>8</v>
      </c>
      <c r="F56" s="267" t="s">
        <v>20</v>
      </c>
      <c r="G56" s="272">
        <v>23700</v>
      </c>
      <c r="H56" s="267" t="s">
        <v>20</v>
      </c>
      <c r="I56" s="272">
        <v>190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72</v>
      </c>
      <c r="D57" s="267" t="s">
        <v>20</v>
      </c>
      <c r="E57" s="267">
        <v>72</v>
      </c>
      <c r="F57" s="267" t="s">
        <v>20</v>
      </c>
      <c r="G57" s="272">
        <v>19000</v>
      </c>
      <c r="H57" s="267" t="s">
        <v>20</v>
      </c>
      <c r="I57" s="272">
        <v>1368</v>
      </c>
      <c r="J57" s="285"/>
      <c r="K57" s="285"/>
    </row>
    <row r="58" spans="1:11" ht="12.75">
      <c r="A58" s="286" t="s">
        <v>265</v>
      </c>
      <c r="B58" s="305">
        <v>1</v>
      </c>
      <c r="C58" s="302">
        <v>277</v>
      </c>
      <c r="D58" s="302" t="s">
        <v>20</v>
      </c>
      <c r="E58" s="302">
        <v>278</v>
      </c>
      <c r="F58" s="305">
        <v>4500</v>
      </c>
      <c r="G58" s="303">
        <v>19817</v>
      </c>
      <c r="H58" s="302" t="s">
        <v>20</v>
      </c>
      <c r="I58" s="302">
        <v>5495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25</v>
      </c>
      <c r="D60" s="272">
        <v>60</v>
      </c>
      <c r="E60" s="267">
        <v>85</v>
      </c>
      <c r="F60" s="267" t="s">
        <v>20</v>
      </c>
      <c r="G60" s="272">
        <v>25000</v>
      </c>
      <c r="H60" s="272">
        <v>35000</v>
      </c>
      <c r="I60" s="272">
        <v>2725</v>
      </c>
      <c r="J60" s="285"/>
      <c r="K60" s="285"/>
    </row>
    <row r="61" spans="1:11" ht="12.75">
      <c r="A61" s="77" t="s">
        <v>267</v>
      </c>
      <c r="B61" s="272">
        <v>1</v>
      </c>
      <c r="C61" s="272">
        <v>27</v>
      </c>
      <c r="D61" s="271">
        <v>31</v>
      </c>
      <c r="E61" s="267">
        <v>59</v>
      </c>
      <c r="F61" s="272" t="s">
        <v>20</v>
      </c>
      <c r="G61" s="272">
        <v>20000</v>
      </c>
      <c r="H61" s="271">
        <v>40000</v>
      </c>
      <c r="I61" s="272">
        <v>1780</v>
      </c>
      <c r="J61" s="285"/>
      <c r="K61" s="285"/>
    </row>
    <row r="62" spans="1:11" ht="12.75">
      <c r="A62" s="77" t="s">
        <v>268</v>
      </c>
      <c r="B62" s="267" t="s">
        <v>20</v>
      </c>
      <c r="C62" s="272">
        <v>52</v>
      </c>
      <c r="D62" s="271">
        <v>25</v>
      </c>
      <c r="E62" s="267">
        <v>77</v>
      </c>
      <c r="F62" s="267" t="s">
        <v>20</v>
      </c>
      <c r="G62" s="272">
        <v>35000</v>
      </c>
      <c r="H62" s="271">
        <v>70000</v>
      </c>
      <c r="I62" s="272">
        <v>3570</v>
      </c>
      <c r="J62" s="285"/>
      <c r="K62" s="285"/>
    </row>
    <row r="63" spans="1:11" ht="12.75">
      <c r="A63" s="286" t="s">
        <v>269</v>
      </c>
      <c r="B63" s="302">
        <v>1</v>
      </c>
      <c r="C63" s="302">
        <v>104</v>
      </c>
      <c r="D63" s="302">
        <v>116</v>
      </c>
      <c r="E63" s="302">
        <v>221</v>
      </c>
      <c r="F63" s="303" t="s">
        <v>20</v>
      </c>
      <c r="G63" s="303">
        <v>28702</v>
      </c>
      <c r="H63" s="303">
        <v>43879</v>
      </c>
      <c r="I63" s="302">
        <v>8075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38</v>
      </c>
      <c r="D65" s="305">
        <v>110</v>
      </c>
      <c r="E65" s="302">
        <v>148</v>
      </c>
      <c r="F65" s="302" t="s">
        <v>20</v>
      </c>
      <c r="G65" s="303">
        <v>23600</v>
      </c>
      <c r="H65" s="305">
        <v>77900</v>
      </c>
      <c r="I65" s="303">
        <v>9466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>
        <v>20</v>
      </c>
      <c r="D67" s="267" t="s">
        <v>20</v>
      </c>
      <c r="E67" s="267">
        <v>20</v>
      </c>
      <c r="F67" s="267" t="s">
        <v>20</v>
      </c>
      <c r="G67" s="272">
        <v>30000</v>
      </c>
      <c r="H67" s="267" t="s">
        <v>20</v>
      </c>
      <c r="I67" s="272">
        <v>600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15</v>
      </c>
      <c r="D68" s="267" t="s">
        <v>20</v>
      </c>
      <c r="E68" s="267">
        <v>15</v>
      </c>
      <c r="F68" s="267" t="s">
        <v>20</v>
      </c>
      <c r="G68" s="272">
        <v>20000</v>
      </c>
      <c r="H68" s="267" t="s">
        <v>20</v>
      </c>
      <c r="I68" s="272">
        <v>300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35</v>
      </c>
      <c r="D69" s="302" t="s">
        <v>20</v>
      </c>
      <c r="E69" s="302">
        <v>35</v>
      </c>
      <c r="F69" s="302" t="s">
        <v>20</v>
      </c>
      <c r="G69" s="303">
        <v>25714</v>
      </c>
      <c r="H69" s="302" t="s">
        <v>20</v>
      </c>
      <c r="I69" s="302">
        <v>900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 t="s">
        <v>20</v>
      </c>
      <c r="D71" s="272">
        <v>3800</v>
      </c>
      <c r="E71" s="267">
        <v>3800</v>
      </c>
      <c r="F71" s="267" t="s">
        <v>20</v>
      </c>
      <c r="G71" s="272" t="s">
        <v>20</v>
      </c>
      <c r="H71" s="272">
        <v>69000</v>
      </c>
      <c r="I71" s="272">
        <v>262200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137</v>
      </c>
      <c r="D72" s="267" t="s">
        <v>20</v>
      </c>
      <c r="E72" s="267">
        <v>137</v>
      </c>
      <c r="F72" s="267" t="s">
        <v>20</v>
      </c>
      <c r="G72" s="272">
        <v>45927</v>
      </c>
      <c r="H72" s="267" t="s">
        <v>20</v>
      </c>
      <c r="I72" s="272">
        <v>6292</v>
      </c>
      <c r="J72" s="285"/>
      <c r="K72" s="285"/>
    </row>
    <row r="73" spans="1:11" ht="12.75">
      <c r="A73" s="77" t="s">
        <v>276</v>
      </c>
      <c r="B73" s="272">
        <v>2</v>
      </c>
      <c r="C73" s="272">
        <v>112</v>
      </c>
      <c r="D73" s="267" t="s">
        <v>20</v>
      </c>
      <c r="E73" s="267">
        <v>114</v>
      </c>
      <c r="F73" s="272">
        <v>9000</v>
      </c>
      <c r="G73" s="272">
        <v>30000</v>
      </c>
      <c r="H73" s="267" t="s">
        <v>20</v>
      </c>
      <c r="I73" s="272">
        <v>3378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150</v>
      </c>
      <c r="D74" s="271">
        <v>1500</v>
      </c>
      <c r="E74" s="267">
        <v>1650</v>
      </c>
      <c r="F74" s="267" t="s">
        <v>20</v>
      </c>
      <c r="G74" s="272">
        <v>33200</v>
      </c>
      <c r="H74" s="271">
        <v>98600</v>
      </c>
      <c r="I74" s="272">
        <v>152880</v>
      </c>
      <c r="J74" s="285"/>
      <c r="K74" s="285"/>
    </row>
    <row r="75" spans="1:11" ht="12.75">
      <c r="A75" s="77" t="s">
        <v>278</v>
      </c>
      <c r="B75" s="272" t="s">
        <v>20</v>
      </c>
      <c r="C75" s="272">
        <v>17</v>
      </c>
      <c r="D75" s="271">
        <v>1</v>
      </c>
      <c r="E75" s="267">
        <v>18</v>
      </c>
      <c r="F75" s="272" t="s">
        <v>20</v>
      </c>
      <c r="G75" s="272">
        <v>23000</v>
      </c>
      <c r="H75" s="271">
        <v>73000</v>
      </c>
      <c r="I75" s="272">
        <v>464</v>
      </c>
      <c r="J75" s="285"/>
      <c r="K75" s="285"/>
    </row>
    <row r="76" spans="1:11" ht="12.75">
      <c r="A76" s="77" t="s">
        <v>279</v>
      </c>
      <c r="B76" s="272">
        <v>7</v>
      </c>
      <c r="C76" s="272">
        <v>127</v>
      </c>
      <c r="D76" s="267" t="s">
        <v>20</v>
      </c>
      <c r="E76" s="267">
        <v>134</v>
      </c>
      <c r="F76" s="272">
        <v>5100</v>
      </c>
      <c r="G76" s="272">
        <v>17800</v>
      </c>
      <c r="H76" s="267" t="s">
        <v>20</v>
      </c>
      <c r="I76" s="272">
        <v>2296</v>
      </c>
      <c r="J76" s="285"/>
      <c r="K76" s="285"/>
    </row>
    <row r="77" spans="1:11" ht="12.75">
      <c r="A77" s="77" t="s">
        <v>280</v>
      </c>
      <c r="B77" s="267" t="s">
        <v>20</v>
      </c>
      <c r="C77" s="272">
        <v>104</v>
      </c>
      <c r="D77" s="271">
        <v>284</v>
      </c>
      <c r="E77" s="267">
        <v>388</v>
      </c>
      <c r="F77" s="267" t="s">
        <v>20</v>
      </c>
      <c r="G77" s="272">
        <v>34000</v>
      </c>
      <c r="H77" s="271">
        <v>95000</v>
      </c>
      <c r="I77" s="272">
        <v>30516</v>
      </c>
      <c r="J77" s="285"/>
      <c r="K77" s="285"/>
    </row>
    <row r="78" spans="1:11" ht="12.75">
      <c r="A78" s="77" t="s">
        <v>281</v>
      </c>
      <c r="B78" s="267" t="s">
        <v>20</v>
      </c>
      <c r="C78" s="272">
        <v>11</v>
      </c>
      <c r="D78" s="271">
        <v>2</v>
      </c>
      <c r="E78" s="267">
        <v>13</v>
      </c>
      <c r="F78" s="267" t="s">
        <v>20</v>
      </c>
      <c r="G78" s="272">
        <v>30500</v>
      </c>
      <c r="H78" s="271">
        <v>70000</v>
      </c>
      <c r="I78" s="272">
        <v>476</v>
      </c>
      <c r="J78" s="285"/>
      <c r="K78" s="285"/>
    </row>
    <row r="79" spans="1:11" ht="12.75">
      <c r="A79" s="286" t="s">
        <v>369</v>
      </c>
      <c r="B79" s="302">
        <v>9</v>
      </c>
      <c r="C79" s="302">
        <v>658</v>
      </c>
      <c r="D79" s="302">
        <v>5587</v>
      </c>
      <c r="E79" s="302">
        <v>6254</v>
      </c>
      <c r="F79" s="303">
        <v>5967</v>
      </c>
      <c r="G79" s="303">
        <v>32151</v>
      </c>
      <c r="H79" s="303">
        <v>78270</v>
      </c>
      <c r="I79" s="302">
        <v>458502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67" t="s">
        <v>20</v>
      </c>
      <c r="C81" s="272">
        <v>1</v>
      </c>
      <c r="D81" s="271">
        <v>108</v>
      </c>
      <c r="E81" s="267">
        <v>109</v>
      </c>
      <c r="F81" s="267" t="s">
        <v>20</v>
      </c>
      <c r="G81" s="272">
        <v>30000</v>
      </c>
      <c r="H81" s="271">
        <v>128519</v>
      </c>
      <c r="I81" s="272">
        <v>13910</v>
      </c>
      <c r="J81" s="285"/>
      <c r="K81" s="285"/>
    </row>
    <row r="82" spans="1:11" ht="12.75">
      <c r="A82" s="77" t="s">
        <v>283</v>
      </c>
      <c r="B82" s="272" t="s">
        <v>20</v>
      </c>
      <c r="C82" s="272">
        <v>3</v>
      </c>
      <c r="D82" s="271">
        <v>15</v>
      </c>
      <c r="E82" s="267">
        <v>18</v>
      </c>
      <c r="F82" s="272" t="s">
        <v>20</v>
      </c>
      <c r="G82" s="272">
        <v>14815</v>
      </c>
      <c r="H82" s="271">
        <v>114694</v>
      </c>
      <c r="I82" s="272">
        <v>1765</v>
      </c>
      <c r="J82" s="285"/>
      <c r="K82" s="285"/>
    </row>
    <row r="83" spans="1:11" ht="12.75">
      <c r="A83" s="286" t="s">
        <v>284</v>
      </c>
      <c r="B83" s="303" t="s">
        <v>20</v>
      </c>
      <c r="C83" s="303">
        <v>4</v>
      </c>
      <c r="D83" s="305">
        <v>123</v>
      </c>
      <c r="E83" s="302">
        <v>127</v>
      </c>
      <c r="F83" s="303" t="s">
        <v>20</v>
      </c>
      <c r="G83" s="303">
        <v>18611</v>
      </c>
      <c r="H83" s="305">
        <v>126833</v>
      </c>
      <c r="I83" s="303">
        <v>15675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25</v>
      </c>
      <c r="C85" s="277">
        <v>1413</v>
      </c>
      <c r="D85" s="277">
        <v>6012</v>
      </c>
      <c r="E85" s="277">
        <v>7450</v>
      </c>
      <c r="F85" s="306">
        <v>14128</v>
      </c>
      <c r="G85" s="306">
        <v>28050</v>
      </c>
      <c r="H85" s="306">
        <v>78469</v>
      </c>
      <c r="I85" s="277">
        <v>511742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H21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1.421875" style="58" customWidth="1"/>
    <col min="2" max="8" width="13.574218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43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1:8" ht="12.75">
      <c r="A5" s="59"/>
      <c r="B5" s="195"/>
      <c r="C5" s="195"/>
      <c r="D5" s="195"/>
      <c r="E5" s="196" t="s">
        <v>10</v>
      </c>
      <c r="F5" s="195"/>
      <c r="G5" s="197" t="s">
        <v>11</v>
      </c>
      <c r="H5" s="198"/>
    </row>
    <row r="6" spans="1:8" ht="12.75">
      <c r="A6" s="199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1:8" ht="12.75">
      <c r="A7" s="77"/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166">
        <v>1990</v>
      </c>
      <c r="B9" s="200">
        <v>5.2</v>
      </c>
      <c r="C9" s="177">
        <v>394.4230769230769</v>
      </c>
      <c r="D9" s="200">
        <v>205.1</v>
      </c>
      <c r="E9" s="201">
        <v>28.091305758897988</v>
      </c>
      <c r="F9" s="179">
        <v>57615.26811149976</v>
      </c>
      <c r="G9" s="200">
        <v>128</v>
      </c>
      <c r="H9" s="180">
        <v>65640</v>
      </c>
    </row>
    <row r="10" spans="1:8" ht="12.75">
      <c r="A10" s="169">
        <v>1991</v>
      </c>
      <c r="B10" s="202">
        <v>4.8</v>
      </c>
      <c r="C10" s="181">
        <v>406.45833333333337</v>
      </c>
      <c r="D10" s="202">
        <v>195.1</v>
      </c>
      <c r="E10" s="203">
        <v>27.42418232303199</v>
      </c>
      <c r="F10" s="183">
        <v>53504.579712235405</v>
      </c>
      <c r="G10" s="202">
        <v>179</v>
      </c>
      <c r="H10" s="184">
        <v>98982</v>
      </c>
    </row>
    <row r="11" spans="1:8" ht="12.75">
      <c r="A11" s="169">
        <v>1992</v>
      </c>
      <c r="B11" s="202">
        <v>4.9</v>
      </c>
      <c r="C11" s="181">
        <v>416.5306122448979</v>
      </c>
      <c r="D11" s="202">
        <v>204.1</v>
      </c>
      <c r="E11" s="203">
        <v>28.854591131465387</v>
      </c>
      <c r="F11" s="183">
        <v>58892.22049932084</v>
      </c>
      <c r="G11" s="202">
        <v>136</v>
      </c>
      <c r="H11" s="184">
        <v>100765</v>
      </c>
    </row>
    <row r="12" spans="1:8" ht="12.75">
      <c r="A12" s="169">
        <v>1993</v>
      </c>
      <c r="B12" s="202">
        <v>4.9</v>
      </c>
      <c r="C12" s="181">
        <v>407.1428571428571</v>
      </c>
      <c r="D12" s="202">
        <v>199.5</v>
      </c>
      <c r="E12" s="203">
        <v>29.46161335689301</v>
      </c>
      <c r="F12" s="183">
        <v>58775.91864700155</v>
      </c>
      <c r="G12" s="202">
        <v>266</v>
      </c>
      <c r="H12" s="184">
        <v>92241</v>
      </c>
    </row>
    <row r="13" spans="1:8" ht="12.75">
      <c r="A13" s="169">
        <v>1994</v>
      </c>
      <c r="B13" s="202">
        <v>5.2</v>
      </c>
      <c r="C13" s="181">
        <v>428.65384615384613</v>
      </c>
      <c r="D13" s="202">
        <v>222.9</v>
      </c>
      <c r="E13" s="203">
        <v>30.242929092591925</v>
      </c>
      <c r="F13" s="183">
        <v>67411.48894738739</v>
      </c>
      <c r="G13" s="202">
        <v>238</v>
      </c>
      <c r="H13" s="184">
        <v>111446</v>
      </c>
    </row>
    <row r="14" spans="1:8" ht="12.75">
      <c r="A14" s="169">
        <v>1995</v>
      </c>
      <c r="B14" s="204">
        <v>5</v>
      </c>
      <c r="C14" s="205">
        <v>464.6</v>
      </c>
      <c r="D14" s="206">
        <v>232.3</v>
      </c>
      <c r="E14" s="207">
        <v>33.18788840407246</v>
      </c>
      <c r="F14" s="208">
        <v>77095.46476266031</v>
      </c>
      <c r="G14" s="206">
        <v>39</v>
      </c>
      <c r="H14" s="209">
        <v>96516</v>
      </c>
    </row>
    <row r="15" spans="1:8" ht="12.75">
      <c r="A15" s="169">
        <v>1996</v>
      </c>
      <c r="B15" s="206">
        <v>5.2</v>
      </c>
      <c r="C15" s="205">
        <v>487.3076923076923</v>
      </c>
      <c r="D15" s="206">
        <v>253.4</v>
      </c>
      <c r="E15" s="207">
        <v>32.60490666282019</v>
      </c>
      <c r="F15" s="208">
        <v>82620.83348358636</v>
      </c>
      <c r="G15" s="206">
        <v>407</v>
      </c>
      <c r="H15" s="209">
        <v>119852</v>
      </c>
    </row>
    <row r="16" spans="1:8" ht="12.75">
      <c r="A16" s="169">
        <v>1997</v>
      </c>
      <c r="B16" s="206">
        <v>5.6</v>
      </c>
      <c r="C16" s="205">
        <v>501.60714285714283</v>
      </c>
      <c r="D16" s="206">
        <v>280.9</v>
      </c>
      <c r="E16" s="207">
        <v>33.47036409313284</v>
      </c>
      <c r="F16" s="208">
        <v>94018.25273761012</v>
      </c>
      <c r="G16" s="206">
        <v>150</v>
      </c>
      <c r="H16" s="209">
        <v>128459</v>
      </c>
    </row>
    <row r="17" spans="1:8" ht="12.75">
      <c r="A17" s="169">
        <v>1998</v>
      </c>
      <c r="B17" s="206">
        <v>5.8</v>
      </c>
      <c r="C17" s="205">
        <v>492.2413793103448</v>
      </c>
      <c r="D17" s="206">
        <v>285.5</v>
      </c>
      <c r="E17" s="207">
        <v>53.586239226858034</v>
      </c>
      <c r="F17" s="208">
        <v>152988.71299267968</v>
      </c>
      <c r="G17" s="206">
        <v>245</v>
      </c>
      <c r="H17" s="209">
        <v>135911</v>
      </c>
    </row>
    <row r="18" spans="1:8" ht="12.75">
      <c r="A18" s="169">
        <v>1999</v>
      </c>
      <c r="B18" s="206">
        <v>6.3</v>
      </c>
      <c r="C18" s="205">
        <f>D18/B18*10</f>
        <v>480.6349206349206</v>
      </c>
      <c r="D18" s="206">
        <v>302.8</v>
      </c>
      <c r="E18" s="207">
        <v>44.541007055882105</v>
      </c>
      <c r="F18" s="208">
        <f>D18*E18*10</f>
        <v>134870.169365211</v>
      </c>
      <c r="G18" s="206">
        <v>690</v>
      </c>
      <c r="H18" s="209">
        <v>143315</v>
      </c>
    </row>
    <row r="19" spans="1:8" ht="12.75">
      <c r="A19" s="169">
        <v>2000</v>
      </c>
      <c r="B19" s="206">
        <v>6.2</v>
      </c>
      <c r="C19" s="205">
        <f>D19/B19*10</f>
        <v>479.0322580645161</v>
      </c>
      <c r="D19" s="210">
        <v>297</v>
      </c>
      <c r="E19" s="207">
        <v>43.15</v>
      </c>
      <c r="F19" s="208">
        <f>D19*E19*10</f>
        <v>128155.5</v>
      </c>
      <c r="G19" s="208">
        <v>1494.769</v>
      </c>
      <c r="H19" s="209">
        <v>172260.54</v>
      </c>
    </row>
    <row r="20" spans="1:8" ht="12.75">
      <c r="A20" s="169">
        <v>2001</v>
      </c>
      <c r="B20" s="204">
        <v>5.547</v>
      </c>
      <c r="C20" s="205">
        <f>D20/B20*10</f>
        <v>473.2359834144583</v>
      </c>
      <c r="D20" s="210">
        <v>262.504</v>
      </c>
      <c r="E20" s="207">
        <v>55.28</v>
      </c>
      <c r="F20" s="208">
        <f>D20*E20*10</f>
        <v>145112.21120000002</v>
      </c>
      <c r="G20" s="208">
        <v>1948.86</v>
      </c>
      <c r="H20" s="209">
        <v>170727.915</v>
      </c>
    </row>
    <row r="21" spans="1:8" ht="13.5" thickBot="1">
      <c r="A21" s="67">
        <v>2002</v>
      </c>
      <c r="B21" s="211">
        <v>6.215</v>
      </c>
      <c r="C21" s="212">
        <f>D21/B21*10</f>
        <v>485.4384553499597</v>
      </c>
      <c r="D21" s="211">
        <v>301.7</v>
      </c>
      <c r="E21" s="213">
        <v>49.27</v>
      </c>
      <c r="F21" s="214">
        <f>D21*E21*10</f>
        <v>148647.59</v>
      </c>
      <c r="G21" s="214">
        <v>1177.199</v>
      </c>
      <c r="H21" s="215">
        <v>176633.794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7426">
    <pageSetUpPr fitToPage="1"/>
  </sheetPr>
  <dimension ref="A1:K7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339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7</v>
      </c>
      <c r="D8" s="301" t="s">
        <v>20</v>
      </c>
      <c r="E8" s="301">
        <v>7</v>
      </c>
      <c r="F8" s="300" t="s">
        <v>20</v>
      </c>
      <c r="G8" s="300">
        <v>14000</v>
      </c>
      <c r="H8" s="301" t="s">
        <v>20</v>
      </c>
      <c r="I8" s="300">
        <v>98</v>
      </c>
      <c r="J8" s="285"/>
      <c r="K8" s="285"/>
    </row>
    <row r="9" spans="1:11" ht="12.75">
      <c r="A9" s="77" t="s">
        <v>230</v>
      </c>
      <c r="B9" s="272" t="s">
        <v>20</v>
      </c>
      <c r="C9" s="272">
        <v>3</v>
      </c>
      <c r="D9" s="267" t="s">
        <v>20</v>
      </c>
      <c r="E9" s="267">
        <v>3</v>
      </c>
      <c r="F9" s="272" t="s">
        <v>20</v>
      </c>
      <c r="G9" s="272">
        <v>16000</v>
      </c>
      <c r="H9" s="267" t="s">
        <v>20</v>
      </c>
      <c r="I9" s="272">
        <v>48</v>
      </c>
      <c r="J9" s="285"/>
      <c r="K9" s="285"/>
    </row>
    <row r="10" spans="1:11" ht="12.75">
      <c r="A10" s="77" t="s">
        <v>231</v>
      </c>
      <c r="B10" s="267" t="s">
        <v>20</v>
      </c>
      <c r="C10" s="267">
        <v>8</v>
      </c>
      <c r="D10" s="267" t="s">
        <v>20</v>
      </c>
      <c r="E10" s="267">
        <v>8</v>
      </c>
      <c r="F10" s="272" t="s">
        <v>20</v>
      </c>
      <c r="G10" s="272">
        <v>16000</v>
      </c>
      <c r="H10" s="267" t="s">
        <v>20</v>
      </c>
      <c r="I10" s="267">
        <v>128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17</v>
      </c>
      <c r="D11" s="267" t="s">
        <v>20</v>
      </c>
      <c r="E11" s="267">
        <v>17</v>
      </c>
      <c r="F11" s="272" t="s">
        <v>20</v>
      </c>
      <c r="G11" s="272">
        <v>22000</v>
      </c>
      <c r="H11" s="267" t="s">
        <v>20</v>
      </c>
      <c r="I11" s="272">
        <v>374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35</v>
      </c>
      <c r="D12" s="302" t="s">
        <v>20</v>
      </c>
      <c r="E12" s="302">
        <v>35</v>
      </c>
      <c r="F12" s="303" t="s">
        <v>20</v>
      </c>
      <c r="G12" s="303">
        <v>18514</v>
      </c>
      <c r="H12" s="302" t="s">
        <v>20</v>
      </c>
      <c r="I12" s="302">
        <v>648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7</v>
      </c>
      <c r="C14" s="302" t="s">
        <v>20</v>
      </c>
      <c r="D14" s="302" t="s">
        <v>20</v>
      </c>
      <c r="E14" s="302">
        <v>7</v>
      </c>
      <c r="F14" s="303">
        <v>25000</v>
      </c>
      <c r="G14" s="302" t="s">
        <v>20</v>
      </c>
      <c r="H14" s="302" t="s">
        <v>20</v>
      </c>
      <c r="I14" s="303">
        <v>175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77" t="s">
        <v>236</v>
      </c>
      <c r="B16" s="272" t="s">
        <v>20</v>
      </c>
      <c r="C16" s="272">
        <v>3</v>
      </c>
      <c r="D16" s="267" t="s">
        <v>20</v>
      </c>
      <c r="E16" s="267">
        <v>3</v>
      </c>
      <c r="F16" s="272" t="s">
        <v>20</v>
      </c>
      <c r="G16" s="272">
        <v>29000</v>
      </c>
      <c r="H16" s="267" t="s">
        <v>20</v>
      </c>
      <c r="I16" s="272">
        <v>87</v>
      </c>
      <c r="J16" s="285"/>
      <c r="K16" s="285"/>
    </row>
    <row r="17" spans="1:11" ht="12.75">
      <c r="A17" s="77" t="s">
        <v>237</v>
      </c>
      <c r="B17" s="272">
        <v>4</v>
      </c>
      <c r="C17" s="271">
        <v>1</v>
      </c>
      <c r="D17" s="267" t="s">
        <v>20</v>
      </c>
      <c r="E17" s="267">
        <v>5</v>
      </c>
      <c r="F17" s="272">
        <v>15500</v>
      </c>
      <c r="G17" s="271">
        <v>27000</v>
      </c>
      <c r="H17" s="267" t="s">
        <v>20</v>
      </c>
      <c r="I17" s="272">
        <v>89</v>
      </c>
      <c r="J17" s="285"/>
      <c r="K17" s="285"/>
    </row>
    <row r="18" spans="1:11" ht="12.75">
      <c r="A18" s="77" t="s">
        <v>238</v>
      </c>
      <c r="B18" s="272">
        <v>15</v>
      </c>
      <c r="C18" s="272">
        <v>5</v>
      </c>
      <c r="D18" s="271">
        <v>1</v>
      </c>
      <c r="E18" s="267">
        <v>21</v>
      </c>
      <c r="F18" s="272">
        <v>15000</v>
      </c>
      <c r="G18" s="272">
        <v>27500</v>
      </c>
      <c r="H18" s="271">
        <v>50000</v>
      </c>
      <c r="I18" s="272">
        <v>413</v>
      </c>
      <c r="J18" s="285"/>
      <c r="K18" s="285"/>
    </row>
    <row r="19" spans="1:11" ht="12.75">
      <c r="A19" s="286" t="s">
        <v>366</v>
      </c>
      <c r="B19" s="302">
        <v>19</v>
      </c>
      <c r="C19" s="302">
        <v>9</v>
      </c>
      <c r="D19" s="305">
        <v>1</v>
      </c>
      <c r="E19" s="302">
        <v>29</v>
      </c>
      <c r="F19" s="303">
        <v>15105</v>
      </c>
      <c r="G19" s="303">
        <v>27944</v>
      </c>
      <c r="H19" s="305">
        <v>50000</v>
      </c>
      <c r="I19" s="302">
        <v>589</v>
      </c>
      <c r="J19" s="285"/>
      <c r="K19" s="285"/>
    </row>
    <row r="20" spans="1:11" ht="12.75">
      <c r="A20" s="77"/>
      <c r="B20" s="267"/>
      <c r="C20" s="267"/>
      <c r="D20" s="267"/>
      <c r="E20" s="267"/>
      <c r="F20" s="272"/>
      <c r="G20" s="272"/>
      <c r="H20" s="267"/>
      <c r="I20" s="267"/>
      <c r="J20" s="285"/>
      <c r="K20" s="285"/>
    </row>
    <row r="21" spans="1:11" ht="12.75">
      <c r="A21" s="286" t="s">
        <v>239</v>
      </c>
      <c r="B21" s="302" t="s">
        <v>20</v>
      </c>
      <c r="C21" s="303">
        <v>35</v>
      </c>
      <c r="D21" s="305">
        <v>1</v>
      </c>
      <c r="E21" s="302">
        <v>36</v>
      </c>
      <c r="F21" s="302" t="s">
        <v>20</v>
      </c>
      <c r="G21" s="303">
        <v>48200</v>
      </c>
      <c r="H21" s="305">
        <v>125000</v>
      </c>
      <c r="I21" s="303">
        <v>1812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240</v>
      </c>
      <c r="B23" s="302" t="s">
        <v>20</v>
      </c>
      <c r="C23" s="303">
        <v>45</v>
      </c>
      <c r="D23" s="305">
        <v>5</v>
      </c>
      <c r="E23" s="302">
        <v>50</v>
      </c>
      <c r="F23" s="302" t="s">
        <v>20</v>
      </c>
      <c r="G23" s="303">
        <v>29000</v>
      </c>
      <c r="H23" s="305">
        <v>62000</v>
      </c>
      <c r="I23" s="303">
        <v>1615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77" t="s">
        <v>243</v>
      </c>
      <c r="B25" s="267" t="s">
        <v>20</v>
      </c>
      <c r="C25" s="272">
        <v>42</v>
      </c>
      <c r="D25" s="267" t="s">
        <v>20</v>
      </c>
      <c r="E25" s="267">
        <v>42</v>
      </c>
      <c r="F25" s="267" t="s">
        <v>20</v>
      </c>
      <c r="G25" s="272">
        <v>60000</v>
      </c>
      <c r="H25" s="267" t="s">
        <v>20</v>
      </c>
      <c r="I25" s="272">
        <v>2520</v>
      </c>
      <c r="J25" s="285"/>
      <c r="K25" s="285"/>
    </row>
    <row r="26" spans="1:11" ht="12.75">
      <c r="A26" s="286" t="s">
        <v>367</v>
      </c>
      <c r="B26" s="302" t="s">
        <v>20</v>
      </c>
      <c r="C26" s="302">
        <v>42</v>
      </c>
      <c r="D26" s="302" t="s">
        <v>20</v>
      </c>
      <c r="E26" s="302">
        <v>42</v>
      </c>
      <c r="F26" s="302" t="s">
        <v>20</v>
      </c>
      <c r="G26" s="303">
        <v>60000</v>
      </c>
      <c r="H26" s="302" t="s">
        <v>20</v>
      </c>
      <c r="I26" s="302">
        <v>2520</v>
      </c>
      <c r="J26" s="285"/>
      <c r="K26" s="285"/>
    </row>
    <row r="27" spans="1:11" ht="12.75">
      <c r="A27" s="77"/>
      <c r="B27" s="267"/>
      <c r="C27" s="267"/>
      <c r="D27" s="267"/>
      <c r="E27" s="267"/>
      <c r="F27" s="272"/>
      <c r="G27" s="272"/>
      <c r="H27" s="267"/>
      <c r="I27" s="267"/>
      <c r="J27" s="285"/>
      <c r="K27" s="285"/>
    </row>
    <row r="28" spans="1:11" ht="12.75">
      <c r="A28" s="77" t="s">
        <v>244</v>
      </c>
      <c r="B28" s="304">
        <v>6</v>
      </c>
      <c r="C28" s="304">
        <v>33</v>
      </c>
      <c r="D28" s="271">
        <v>52</v>
      </c>
      <c r="E28" s="267">
        <v>91</v>
      </c>
      <c r="F28" s="304">
        <v>15746</v>
      </c>
      <c r="G28" s="304">
        <v>50776</v>
      </c>
      <c r="H28" s="271">
        <v>62264</v>
      </c>
      <c r="I28" s="272">
        <v>5008</v>
      </c>
      <c r="J28" s="285"/>
      <c r="K28" s="285"/>
    </row>
    <row r="29" spans="1:11" ht="12.75">
      <c r="A29" s="77" t="s">
        <v>245</v>
      </c>
      <c r="B29" s="304" t="s">
        <v>20</v>
      </c>
      <c r="C29" s="304">
        <v>21</v>
      </c>
      <c r="D29" s="267" t="s">
        <v>20</v>
      </c>
      <c r="E29" s="267">
        <v>21</v>
      </c>
      <c r="F29" s="304" t="s">
        <v>20</v>
      </c>
      <c r="G29" s="304">
        <v>28000</v>
      </c>
      <c r="H29" s="267" t="s">
        <v>20</v>
      </c>
      <c r="I29" s="272">
        <v>588</v>
      </c>
      <c r="J29" s="285"/>
      <c r="K29" s="285"/>
    </row>
    <row r="30" spans="1:11" ht="12.75">
      <c r="A30" s="77" t="s">
        <v>246</v>
      </c>
      <c r="B30" s="304" t="s">
        <v>20</v>
      </c>
      <c r="C30" s="304">
        <v>18</v>
      </c>
      <c r="D30" s="267" t="s">
        <v>20</v>
      </c>
      <c r="E30" s="267">
        <v>18</v>
      </c>
      <c r="F30" s="304" t="s">
        <v>20</v>
      </c>
      <c r="G30" s="304">
        <v>31389</v>
      </c>
      <c r="H30" s="267" t="s">
        <v>20</v>
      </c>
      <c r="I30" s="272">
        <v>565</v>
      </c>
      <c r="J30" s="285"/>
      <c r="K30" s="285"/>
    </row>
    <row r="31" spans="1:11" ht="12.75">
      <c r="A31" s="77" t="s">
        <v>247</v>
      </c>
      <c r="B31" s="304">
        <v>30</v>
      </c>
      <c r="C31" s="304">
        <v>49</v>
      </c>
      <c r="D31" s="267" t="s">
        <v>20</v>
      </c>
      <c r="E31" s="267">
        <v>79</v>
      </c>
      <c r="F31" s="304">
        <v>9000</v>
      </c>
      <c r="G31" s="304">
        <v>21714</v>
      </c>
      <c r="H31" s="267" t="s">
        <v>20</v>
      </c>
      <c r="I31" s="272">
        <v>1334</v>
      </c>
      <c r="J31" s="285"/>
      <c r="K31" s="285"/>
    </row>
    <row r="32" spans="1:11" ht="12.75">
      <c r="A32" s="286" t="s">
        <v>248</v>
      </c>
      <c r="B32" s="302">
        <v>36</v>
      </c>
      <c r="C32" s="302">
        <v>121</v>
      </c>
      <c r="D32" s="305">
        <v>52</v>
      </c>
      <c r="E32" s="302">
        <v>209</v>
      </c>
      <c r="F32" s="303">
        <v>10124</v>
      </c>
      <c r="G32" s="303">
        <v>32170</v>
      </c>
      <c r="H32" s="305">
        <v>62264</v>
      </c>
      <c r="I32" s="302">
        <v>7495</v>
      </c>
      <c r="J32" s="285"/>
      <c r="K32" s="285"/>
    </row>
    <row r="33" spans="1:11" ht="12.75">
      <c r="A33" s="77"/>
      <c r="B33" s="267"/>
      <c r="C33" s="267"/>
      <c r="D33" s="267"/>
      <c r="E33" s="267"/>
      <c r="F33" s="272"/>
      <c r="G33" s="272"/>
      <c r="H33" s="272"/>
      <c r="I33" s="267"/>
      <c r="J33" s="285"/>
      <c r="K33" s="285"/>
    </row>
    <row r="34" spans="1:11" ht="12.75">
      <c r="A34" s="286" t="s">
        <v>249</v>
      </c>
      <c r="B34" s="303">
        <v>28</v>
      </c>
      <c r="C34" s="303">
        <v>114</v>
      </c>
      <c r="D34" s="302" t="s">
        <v>20</v>
      </c>
      <c r="E34" s="302">
        <v>142</v>
      </c>
      <c r="F34" s="303">
        <v>5000</v>
      </c>
      <c r="G34" s="303">
        <v>16000</v>
      </c>
      <c r="H34" s="305">
        <v>30000</v>
      </c>
      <c r="I34" s="303">
        <v>1964</v>
      </c>
      <c r="J34" s="285"/>
      <c r="K34" s="285"/>
    </row>
    <row r="35" spans="1:11" ht="12.75">
      <c r="A35" s="77"/>
      <c r="B35" s="267"/>
      <c r="C35" s="267"/>
      <c r="D35" s="267"/>
      <c r="E35" s="267"/>
      <c r="F35" s="272"/>
      <c r="G35" s="272"/>
      <c r="H35" s="272"/>
      <c r="I35" s="267"/>
      <c r="J35" s="285"/>
      <c r="K35" s="285"/>
    </row>
    <row r="36" spans="1:11" ht="12.75">
      <c r="A36" s="77" t="s">
        <v>250</v>
      </c>
      <c r="B36" s="267" t="s">
        <v>20</v>
      </c>
      <c r="C36" s="272">
        <v>8</v>
      </c>
      <c r="D36" s="267" t="s">
        <v>20</v>
      </c>
      <c r="E36" s="267">
        <v>8</v>
      </c>
      <c r="F36" s="267" t="s">
        <v>20</v>
      </c>
      <c r="G36" s="272">
        <v>17000</v>
      </c>
      <c r="H36" s="267" t="s">
        <v>20</v>
      </c>
      <c r="I36" s="272">
        <v>136</v>
      </c>
      <c r="J36" s="285"/>
      <c r="K36" s="285"/>
    </row>
    <row r="37" spans="1:11" ht="12.75">
      <c r="A37" s="77" t="s">
        <v>251</v>
      </c>
      <c r="B37" s="272">
        <v>3</v>
      </c>
      <c r="C37" s="272" t="s">
        <v>20</v>
      </c>
      <c r="D37" s="267" t="s">
        <v>20</v>
      </c>
      <c r="E37" s="267">
        <v>3</v>
      </c>
      <c r="F37" s="272">
        <v>7000</v>
      </c>
      <c r="G37" s="272" t="s">
        <v>20</v>
      </c>
      <c r="H37" s="267" t="s">
        <v>20</v>
      </c>
      <c r="I37" s="272">
        <v>21</v>
      </c>
      <c r="J37" s="285"/>
      <c r="K37" s="285"/>
    </row>
    <row r="38" spans="1:11" ht="12.75">
      <c r="A38" s="77" t="s">
        <v>252</v>
      </c>
      <c r="B38" s="272" t="s">
        <v>20</v>
      </c>
      <c r="C38" s="272">
        <v>2</v>
      </c>
      <c r="D38" s="267" t="s">
        <v>20</v>
      </c>
      <c r="E38" s="267">
        <v>2</v>
      </c>
      <c r="F38" s="272" t="s">
        <v>20</v>
      </c>
      <c r="G38" s="272">
        <v>24000</v>
      </c>
      <c r="H38" s="267" t="s">
        <v>20</v>
      </c>
      <c r="I38" s="272">
        <v>48</v>
      </c>
      <c r="J38" s="285"/>
      <c r="K38" s="285"/>
    </row>
    <row r="39" spans="1:11" ht="12.75">
      <c r="A39" s="77" t="s">
        <v>255</v>
      </c>
      <c r="B39" s="267" t="s">
        <v>20</v>
      </c>
      <c r="C39" s="272">
        <v>5</v>
      </c>
      <c r="D39" s="267" t="s">
        <v>20</v>
      </c>
      <c r="E39" s="267">
        <v>5</v>
      </c>
      <c r="F39" s="267" t="s">
        <v>20</v>
      </c>
      <c r="G39" s="272">
        <v>25000</v>
      </c>
      <c r="H39" s="267" t="s">
        <v>20</v>
      </c>
      <c r="I39" s="272">
        <v>125</v>
      </c>
      <c r="J39" s="285"/>
      <c r="K39" s="285"/>
    </row>
    <row r="40" spans="1:11" ht="12.75">
      <c r="A40" s="77" t="s">
        <v>256</v>
      </c>
      <c r="B40" s="272" t="s">
        <v>20</v>
      </c>
      <c r="C40" s="272">
        <v>2</v>
      </c>
      <c r="D40" s="267" t="s">
        <v>20</v>
      </c>
      <c r="E40" s="267">
        <v>2</v>
      </c>
      <c r="F40" s="272" t="s">
        <v>20</v>
      </c>
      <c r="G40" s="272">
        <v>30000</v>
      </c>
      <c r="H40" s="267" t="s">
        <v>20</v>
      </c>
      <c r="I40" s="272">
        <v>60</v>
      </c>
      <c r="J40" s="285"/>
      <c r="K40" s="285"/>
    </row>
    <row r="41" spans="1:11" ht="12.75">
      <c r="A41" s="77" t="s">
        <v>257</v>
      </c>
      <c r="B41" s="267" t="s">
        <v>20</v>
      </c>
      <c r="C41" s="272">
        <v>3</v>
      </c>
      <c r="D41" s="267" t="s">
        <v>20</v>
      </c>
      <c r="E41" s="267">
        <v>3</v>
      </c>
      <c r="F41" s="267" t="s">
        <v>20</v>
      </c>
      <c r="G41" s="272">
        <v>45000</v>
      </c>
      <c r="H41" s="267" t="s">
        <v>20</v>
      </c>
      <c r="I41" s="272">
        <v>135</v>
      </c>
      <c r="J41" s="285"/>
      <c r="K41" s="285"/>
    </row>
    <row r="42" spans="1:11" ht="12.75">
      <c r="A42" s="77" t="s">
        <v>258</v>
      </c>
      <c r="B42" s="272" t="s">
        <v>20</v>
      </c>
      <c r="C42" s="272">
        <v>1</v>
      </c>
      <c r="D42" s="267" t="s">
        <v>20</v>
      </c>
      <c r="E42" s="267">
        <v>1</v>
      </c>
      <c r="F42" s="272" t="s">
        <v>20</v>
      </c>
      <c r="G42" s="272">
        <v>20000</v>
      </c>
      <c r="H42" s="267" t="s">
        <v>20</v>
      </c>
      <c r="I42" s="272">
        <v>20</v>
      </c>
      <c r="J42" s="285"/>
      <c r="K42" s="285"/>
    </row>
    <row r="43" spans="1:11" ht="12.75">
      <c r="A43" s="286" t="s">
        <v>368</v>
      </c>
      <c r="B43" s="302">
        <v>3</v>
      </c>
      <c r="C43" s="302">
        <v>21</v>
      </c>
      <c r="D43" s="302" t="s">
        <v>20</v>
      </c>
      <c r="E43" s="302">
        <v>24</v>
      </c>
      <c r="F43" s="303">
        <v>7000</v>
      </c>
      <c r="G43" s="303">
        <v>24952</v>
      </c>
      <c r="H43" s="302" t="s">
        <v>20</v>
      </c>
      <c r="I43" s="302">
        <v>545</v>
      </c>
      <c r="J43" s="285"/>
      <c r="K43" s="285"/>
    </row>
    <row r="44" spans="1:11" ht="12.75">
      <c r="A44" s="77"/>
      <c r="B44" s="267"/>
      <c r="C44" s="267"/>
      <c r="D44" s="267"/>
      <c r="E44" s="267"/>
      <c r="F44" s="272"/>
      <c r="G44" s="272"/>
      <c r="H44" s="272"/>
      <c r="I44" s="267"/>
      <c r="J44" s="285"/>
      <c r="K44" s="285"/>
    </row>
    <row r="45" spans="1:11" ht="12.75">
      <c r="A45" s="286" t="s">
        <v>259</v>
      </c>
      <c r="B45" s="302" t="s">
        <v>20</v>
      </c>
      <c r="C45" s="303">
        <v>26</v>
      </c>
      <c r="D45" s="302" t="s">
        <v>20</v>
      </c>
      <c r="E45" s="302">
        <v>26</v>
      </c>
      <c r="F45" s="302" t="s">
        <v>20</v>
      </c>
      <c r="G45" s="303">
        <v>24000</v>
      </c>
      <c r="H45" s="302" t="s">
        <v>20</v>
      </c>
      <c r="I45" s="303">
        <v>624</v>
      </c>
      <c r="J45" s="285"/>
      <c r="K45" s="285"/>
    </row>
    <row r="46" spans="1:11" ht="12.75">
      <c r="A46" s="77"/>
      <c r="B46" s="267"/>
      <c r="C46" s="267"/>
      <c r="D46" s="267"/>
      <c r="E46" s="267"/>
      <c r="F46" s="272"/>
      <c r="G46" s="272"/>
      <c r="H46" s="272"/>
      <c r="I46" s="267"/>
      <c r="J46" s="285"/>
      <c r="K46" s="285"/>
    </row>
    <row r="47" spans="1:11" ht="12.75">
      <c r="A47" s="77" t="s">
        <v>260</v>
      </c>
      <c r="B47" s="267" t="s">
        <v>20</v>
      </c>
      <c r="C47" s="272">
        <v>16</v>
      </c>
      <c r="D47" s="267" t="s">
        <v>20</v>
      </c>
      <c r="E47" s="267">
        <v>16</v>
      </c>
      <c r="F47" s="267" t="s">
        <v>20</v>
      </c>
      <c r="G47" s="272">
        <v>32500</v>
      </c>
      <c r="H47" s="267" t="s">
        <v>20</v>
      </c>
      <c r="I47" s="272">
        <v>520</v>
      </c>
      <c r="J47" s="285"/>
      <c r="K47" s="285"/>
    </row>
    <row r="48" spans="1:11" ht="12.75">
      <c r="A48" s="77" t="s">
        <v>262</v>
      </c>
      <c r="B48" s="267" t="s">
        <v>20</v>
      </c>
      <c r="C48" s="272">
        <v>3</v>
      </c>
      <c r="D48" s="267" t="s">
        <v>20</v>
      </c>
      <c r="E48" s="267">
        <v>3</v>
      </c>
      <c r="F48" s="267" t="s">
        <v>20</v>
      </c>
      <c r="G48" s="272">
        <v>18000</v>
      </c>
      <c r="H48" s="267" t="s">
        <v>20</v>
      </c>
      <c r="I48" s="272">
        <v>54</v>
      </c>
      <c r="J48" s="285"/>
      <c r="K48" s="285"/>
    </row>
    <row r="49" spans="1:11" ht="12.75">
      <c r="A49" s="77" t="s">
        <v>263</v>
      </c>
      <c r="B49" s="267" t="s">
        <v>20</v>
      </c>
      <c r="C49" s="272">
        <v>10</v>
      </c>
      <c r="D49" s="267" t="s">
        <v>20</v>
      </c>
      <c r="E49" s="267">
        <v>10</v>
      </c>
      <c r="F49" s="267" t="s">
        <v>20</v>
      </c>
      <c r="G49" s="272">
        <v>20600</v>
      </c>
      <c r="H49" s="267" t="s">
        <v>20</v>
      </c>
      <c r="I49" s="272">
        <v>206</v>
      </c>
      <c r="J49" s="285"/>
      <c r="K49" s="285"/>
    </row>
    <row r="50" spans="1:11" ht="12.75">
      <c r="A50" s="77" t="s">
        <v>264</v>
      </c>
      <c r="B50" s="267" t="s">
        <v>20</v>
      </c>
      <c r="C50" s="272">
        <v>64</v>
      </c>
      <c r="D50" s="267" t="s">
        <v>20</v>
      </c>
      <c r="E50" s="267">
        <v>64</v>
      </c>
      <c r="F50" s="267" t="s">
        <v>20</v>
      </c>
      <c r="G50" s="272">
        <v>24000</v>
      </c>
      <c r="H50" s="267" t="s">
        <v>20</v>
      </c>
      <c r="I50" s="272">
        <v>1536</v>
      </c>
      <c r="J50" s="285"/>
      <c r="K50" s="285"/>
    </row>
    <row r="51" spans="1:11" ht="12.75">
      <c r="A51" s="286" t="s">
        <v>265</v>
      </c>
      <c r="B51" s="302" t="s">
        <v>20</v>
      </c>
      <c r="C51" s="302">
        <v>93</v>
      </c>
      <c r="D51" s="302" t="s">
        <v>20</v>
      </c>
      <c r="E51" s="302">
        <v>93</v>
      </c>
      <c r="F51" s="302" t="s">
        <v>20</v>
      </c>
      <c r="G51" s="303">
        <v>24903</v>
      </c>
      <c r="H51" s="302" t="s">
        <v>20</v>
      </c>
      <c r="I51" s="302">
        <v>2316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266</v>
      </c>
      <c r="B53" s="267" t="s">
        <v>20</v>
      </c>
      <c r="C53" s="272">
        <v>37</v>
      </c>
      <c r="D53" s="272">
        <v>12</v>
      </c>
      <c r="E53" s="267">
        <v>49</v>
      </c>
      <c r="F53" s="267" t="s">
        <v>20</v>
      </c>
      <c r="G53" s="272">
        <v>28000</v>
      </c>
      <c r="H53" s="272">
        <v>35000</v>
      </c>
      <c r="I53" s="272">
        <v>1456</v>
      </c>
      <c r="J53" s="285"/>
      <c r="K53" s="285"/>
    </row>
    <row r="54" spans="1:11" ht="12.75">
      <c r="A54" s="77" t="s">
        <v>267</v>
      </c>
      <c r="B54" s="272">
        <v>7</v>
      </c>
      <c r="C54" s="272">
        <v>66</v>
      </c>
      <c r="D54" s="271">
        <v>19</v>
      </c>
      <c r="E54" s="267">
        <v>92</v>
      </c>
      <c r="F54" s="272" t="s">
        <v>20</v>
      </c>
      <c r="G54" s="272">
        <v>14000</v>
      </c>
      <c r="H54" s="271">
        <v>40000</v>
      </c>
      <c r="I54" s="272">
        <v>1684</v>
      </c>
      <c r="J54" s="285"/>
      <c r="K54" s="285"/>
    </row>
    <row r="55" spans="1:11" ht="12.75">
      <c r="A55" s="77" t="s">
        <v>268</v>
      </c>
      <c r="B55" s="267" t="s">
        <v>20</v>
      </c>
      <c r="C55" s="272">
        <v>92</v>
      </c>
      <c r="D55" s="271">
        <v>10</v>
      </c>
      <c r="E55" s="267">
        <v>102</v>
      </c>
      <c r="F55" s="267" t="s">
        <v>20</v>
      </c>
      <c r="G55" s="272">
        <v>30000</v>
      </c>
      <c r="H55" s="271">
        <v>75000</v>
      </c>
      <c r="I55" s="272">
        <v>3510</v>
      </c>
      <c r="J55" s="285"/>
      <c r="K55" s="285"/>
    </row>
    <row r="56" spans="1:11" ht="12.75">
      <c r="A56" s="286" t="s">
        <v>269</v>
      </c>
      <c r="B56" s="302">
        <v>7</v>
      </c>
      <c r="C56" s="302">
        <v>195</v>
      </c>
      <c r="D56" s="302">
        <v>41</v>
      </c>
      <c r="E56" s="302">
        <v>243</v>
      </c>
      <c r="F56" s="303" t="s">
        <v>20</v>
      </c>
      <c r="G56" s="303">
        <v>24205</v>
      </c>
      <c r="H56" s="303">
        <v>47073</v>
      </c>
      <c r="I56" s="302">
        <v>6650</v>
      </c>
      <c r="J56" s="285"/>
      <c r="K56" s="285"/>
    </row>
    <row r="57" spans="1:11" ht="12.75">
      <c r="A57" s="77"/>
      <c r="B57" s="267"/>
      <c r="C57" s="267"/>
      <c r="D57" s="267"/>
      <c r="E57" s="267"/>
      <c r="F57" s="272"/>
      <c r="G57" s="272"/>
      <c r="H57" s="272"/>
      <c r="I57" s="267"/>
      <c r="J57" s="285"/>
      <c r="K57" s="285"/>
    </row>
    <row r="58" spans="1:11" ht="12.75">
      <c r="A58" s="286" t="s">
        <v>270</v>
      </c>
      <c r="B58" s="302" t="s">
        <v>20</v>
      </c>
      <c r="C58" s="303">
        <v>100</v>
      </c>
      <c r="D58" s="302" t="s">
        <v>20</v>
      </c>
      <c r="E58" s="302">
        <v>100</v>
      </c>
      <c r="F58" s="302" t="s">
        <v>20</v>
      </c>
      <c r="G58" s="303">
        <v>22600</v>
      </c>
      <c r="H58" s="302" t="s">
        <v>20</v>
      </c>
      <c r="I58" s="303">
        <v>2260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271</v>
      </c>
      <c r="B60" s="267" t="s">
        <v>20</v>
      </c>
      <c r="C60" s="272">
        <v>130</v>
      </c>
      <c r="D60" s="267" t="s">
        <v>20</v>
      </c>
      <c r="E60" s="267">
        <v>130</v>
      </c>
      <c r="F60" s="267" t="s">
        <v>20</v>
      </c>
      <c r="G60" s="272">
        <v>33269</v>
      </c>
      <c r="H60" s="267" t="s">
        <v>20</v>
      </c>
      <c r="I60" s="272">
        <v>4325</v>
      </c>
      <c r="J60" s="285"/>
      <c r="K60" s="285"/>
    </row>
    <row r="61" spans="1:11" ht="12.75">
      <c r="A61" s="77" t="s">
        <v>272</v>
      </c>
      <c r="B61" s="267" t="s">
        <v>20</v>
      </c>
      <c r="C61" s="272">
        <v>70</v>
      </c>
      <c r="D61" s="267" t="s">
        <v>20</v>
      </c>
      <c r="E61" s="267">
        <v>70</v>
      </c>
      <c r="F61" s="267" t="s">
        <v>20</v>
      </c>
      <c r="G61" s="272">
        <v>30000</v>
      </c>
      <c r="H61" s="267" t="s">
        <v>20</v>
      </c>
      <c r="I61" s="272">
        <v>2100</v>
      </c>
      <c r="J61" s="285"/>
      <c r="K61" s="285"/>
    </row>
    <row r="62" spans="1:11" ht="12.75">
      <c r="A62" s="286" t="s">
        <v>273</v>
      </c>
      <c r="B62" s="302" t="s">
        <v>20</v>
      </c>
      <c r="C62" s="302">
        <v>200</v>
      </c>
      <c r="D62" s="302" t="s">
        <v>20</v>
      </c>
      <c r="E62" s="302">
        <v>200</v>
      </c>
      <c r="F62" s="302" t="s">
        <v>20</v>
      </c>
      <c r="G62" s="303">
        <v>32125</v>
      </c>
      <c r="H62" s="302" t="s">
        <v>20</v>
      </c>
      <c r="I62" s="302">
        <v>6425</v>
      </c>
      <c r="J62" s="285"/>
      <c r="K62" s="285"/>
    </row>
    <row r="63" spans="1:11" ht="12.75">
      <c r="A63" s="77"/>
      <c r="B63" s="267"/>
      <c r="C63" s="267"/>
      <c r="D63" s="267"/>
      <c r="E63" s="267"/>
      <c r="F63" s="272"/>
      <c r="G63" s="272"/>
      <c r="H63" s="272"/>
      <c r="I63" s="267"/>
      <c r="J63" s="285"/>
      <c r="K63" s="285"/>
    </row>
    <row r="64" spans="1:11" ht="12.75">
      <c r="A64" s="77" t="s">
        <v>274</v>
      </c>
      <c r="B64" s="267" t="s">
        <v>20</v>
      </c>
      <c r="C64" s="272">
        <v>62</v>
      </c>
      <c r="D64" s="272">
        <v>4038</v>
      </c>
      <c r="E64" s="267">
        <v>4100</v>
      </c>
      <c r="F64" s="267" t="s">
        <v>20</v>
      </c>
      <c r="G64" s="272">
        <v>52000</v>
      </c>
      <c r="H64" s="272">
        <v>56000</v>
      </c>
      <c r="I64" s="272">
        <v>229352</v>
      </c>
      <c r="J64" s="285"/>
      <c r="K64" s="285"/>
    </row>
    <row r="65" spans="1:11" ht="12.75">
      <c r="A65" s="77" t="s">
        <v>276</v>
      </c>
      <c r="B65" s="272">
        <v>32</v>
      </c>
      <c r="C65" s="272">
        <v>45</v>
      </c>
      <c r="D65" s="267" t="s">
        <v>20</v>
      </c>
      <c r="E65" s="267">
        <v>77</v>
      </c>
      <c r="F65" s="272">
        <v>8000</v>
      </c>
      <c r="G65" s="272">
        <v>36000</v>
      </c>
      <c r="H65" s="267" t="s">
        <v>20</v>
      </c>
      <c r="I65" s="272">
        <v>1876</v>
      </c>
      <c r="J65" s="285"/>
      <c r="K65" s="285"/>
    </row>
    <row r="66" spans="1:11" ht="12.75">
      <c r="A66" s="77" t="s">
        <v>277</v>
      </c>
      <c r="B66" s="267" t="s">
        <v>20</v>
      </c>
      <c r="C66" s="272">
        <v>150</v>
      </c>
      <c r="D66" s="271">
        <v>60</v>
      </c>
      <c r="E66" s="267">
        <v>210</v>
      </c>
      <c r="F66" s="267" t="s">
        <v>20</v>
      </c>
      <c r="G66" s="272">
        <v>38100</v>
      </c>
      <c r="H66" s="271">
        <v>56900</v>
      </c>
      <c r="I66" s="272">
        <v>9129</v>
      </c>
      <c r="J66" s="285"/>
      <c r="K66" s="285"/>
    </row>
    <row r="67" spans="1:11" ht="12.75">
      <c r="A67" s="77" t="s">
        <v>278</v>
      </c>
      <c r="B67" s="272">
        <v>7</v>
      </c>
      <c r="C67" s="272">
        <v>9</v>
      </c>
      <c r="D67" s="271">
        <v>1</v>
      </c>
      <c r="E67" s="267">
        <v>17</v>
      </c>
      <c r="F67" s="272">
        <v>7500</v>
      </c>
      <c r="G67" s="272">
        <v>26000</v>
      </c>
      <c r="H67" s="271">
        <v>40000</v>
      </c>
      <c r="I67" s="272">
        <v>327</v>
      </c>
      <c r="J67" s="285"/>
      <c r="K67" s="285"/>
    </row>
    <row r="68" spans="1:11" ht="12.75">
      <c r="A68" s="77" t="s">
        <v>280</v>
      </c>
      <c r="B68" s="267" t="s">
        <v>20</v>
      </c>
      <c r="C68" s="272">
        <v>155</v>
      </c>
      <c r="D68" s="271">
        <v>55</v>
      </c>
      <c r="E68" s="267">
        <v>210</v>
      </c>
      <c r="F68" s="267" t="s">
        <v>20</v>
      </c>
      <c r="G68" s="272">
        <v>55000</v>
      </c>
      <c r="H68" s="271">
        <v>70000</v>
      </c>
      <c r="I68" s="272">
        <v>12375</v>
      </c>
      <c r="J68" s="285"/>
      <c r="K68" s="285"/>
    </row>
    <row r="69" spans="1:11" ht="12.75">
      <c r="A69" s="77" t="s">
        <v>281</v>
      </c>
      <c r="B69" s="267" t="s">
        <v>20</v>
      </c>
      <c r="C69" s="272">
        <v>20</v>
      </c>
      <c r="D69" s="271">
        <v>5</v>
      </c>
      <c r="E69" s="267">
        <v>25</v>
      </c>
      <c r="F69" s="267" t="s">
        <v>20</v>
      </c>
      <c r="G69" s="272">
        <v>32500</v>
      </c>
      <c r="H69" s="271">
        <v>75000</v>
      </c>
      <c r="I69" s="272">
        <v>1025</v>
      </c>
      <c r="J69" s="285"/>
      <c r="K69" s="285"/>
    </row>
    <row r="70" spans="1:11" ht="12.75">
      <c r="A70" s="286" t="s">
        <v>369</v>
      </c>
      <c r="B70" s="302">
        <v>39</v>
      </c>
      <c r="C70" s="302">
        <v>441</v>
      </c>
      <c r="D70" s="302">
        <v>4159</v>
      </c>
      <c r="E70" s="302">
        <v>4639</v>
      </c>
      <c r="F70" s="303">
        <v>7910</v>
      </c>
      <c r="G70" s="303">
        <v>45279</v>
      </c>
      <c r="H70" s="303">
        <v>56217</v>
      </c>
      <c r="I70" s="302">
        <v>254084</v>
      </c>
      <c r="J70" s="285"/>
      <c r="K70" s="285"/>
    </row>
    <row r="71" spans="1:11" ht="12.75">
      <c r="A71" s="77"/>
      <c r="B71" s="267"/>
      <c r="C71" s="267"/>
      <c r="D71" s="267"/>
      <c r="E71" s="267"/>
      <c r="F71" s="272"/>
      <c r="G71" s="272"/>
      <c r="H71" s="272"/>
      <c r="I71" s="267"/>
      <c r="J71" s="285"/>
      <c r="K71" s="285"/>
    </row>
    <row r="72" spans="1:11" ht="12.75">
      <c r="A72" s="77" t="s">
        <v>282</v>
      </c>
      <c r="B72" s="267" t="s">
        <v>20</v>
      </c>
      <c r="C72" s="272">
        <v>118</v>
      </c>
      <c r="D72" s="271">
        <v>85</v>
      </c>
      <c r="E72" s="267">
        <v>203</v>
      </c>
      <c r="F72" s="267" t="s">
        <v>20</v>
      </c>
      <c r="G72" s="272">
        <v>30000</v>
      </c>
      <c r="H72" s="271">
        <v>50000</v>
      </c>
      <c r="I72" s="272">
        <v>7790</v>
      </c>
      <c r="J72" s="285"/>
      <c r="K72" s="285"/>
    </row>
    <row r="73" spans="1:11" ht="12.75">
      <c r="A73" s="77" t="s">
        <v>283</v>
      </c>
      <c r="B73" s="272" t="s">
        <v>20</v>
      </c>
      <c r="C73" s="272">
        <v>115</v>
      </c>
      <c r="D73" s="271">
        <v>22</v>
      </c>
      <c r="E73" s="267">
        <v>137</v>
      </c>
      <c r="F73" s="272" t="s">
        <v>20</v>
      </c>
      <c r="G73" s="272">
        <v>28201</v>
      </c>
      <c r="H73" s="271">
        <v>42931</v>
      </c>
      <c r="I73" s="272">
        <v>4188</v>
      </c>
      <c r="J73" s="285"/>
      <c r="K73" s="285"/>
    </row>
    <row r="74" spans="1:11" ht="12.75">
      <c r="A74" s="286" t="s">
        <v>284</v>
      </c>
      <c r="B74" s="303" t="s">
        <v>20</v>
      </c>
      <c r="C74" s="303">
        <v>233</v>
      </c>
      <c r="D74" s="305">
        <v>107</v>
      </c>
      <c r="E74" s="302">
        <v>340</v>
      </c>
      <c r="F74" s="303" t="s">
        <v>20</v>
      </c>
      <c r="G74" s="303">
        <v>29112</v>
      </c>
      <c r="H74" s="305">
        <v>48547</v>
      </c>
      <c r="I74" s="303">
        <v>11978</v>
      </c>
      <c r="J74" s="285"/>
      <c r="K74" s="285"/>
    </row>
    <row r="75" spans="1:11" ht="12.75">
      <c r="A75" s="77"/>
      <c r="B75" s="267"/>
      <c r="C75" s="267"/>
      <c r="D75" s="267"/>
      <c r="E75" s="267"/>
      <c r="F75" s="272"/>
      <c r="G75" s="272"/>
      <c r="H75" s="272"/>
      <c r="I75" s="272"/>
      <c r="J75" s="285"/>
      <c r="K75" s="285"/>
    </row>
    <row r="76" spans="1:11" ht="13.5" thickBot="1">
      <c r="A76" s="288" t="s">
        <v>285</v>
      </c>
      <c r="B76" s="277">
        <v>139</v>
      </c>
      <c r="C76" s="277">
        <v>1710</v>
      </c>
      <c r="D76" s="277">
        <v>4366</v>
      </c>
      <c r="E76" s="277">
        <v>6215</v>
      </c>
      <c r="F76" s="306">
        <v>9324</v>
      </c>
      <c r="G76" s="306">
        <v>32601</v>
      </c>
      <c r="H76" s="306">
        <v>56036</v>
      </c>
      <c r="I76" s="277">
        <v>301700</v>
      </c>
      <c r="J76" s="285"/>
      <c r="K76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H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1.421875" style="58" customWidth="1"/>
    <col min="2" max="8" width="13.574218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44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3">
        <v>4.5</v>
      </c>
      <c r="C9" s="148">
        <v>271.55555555555554</v>
      </c>
      <c r="D9" s="83">
        <v>122.2</v>
      </c>
      <c r="E9" s="147">
        <v>24.725637974348807</v>
      </c>
      <c r="F9" s="148">
        <v>30214.729604654236</v>
      </c>
      <c r="G9" s="146" t="s">
        <v>20</v>
      </c>
      <c r="H9" s="146">
        <v>12396</v>
      </c>
    </row>
    <row r="10" spans="1:8" ht="12.75">
      <c r="A10" s="65">
        <v>1986</v>
      </c>
      <c r="B10" s="87">
        <v>4.1</v>
      </c>
      <c r="C10" s="151">
        <v>270</v>
      </c>
      <c r="D10" s="87">
        <v>110.7</v>
      </c>
      <c r="E10" s="150">
        <v>29.557775293594414</v>
      </c>
      <c r="F10" s="151">
        <v>32720.45725000901</v>
      </c>
      <c r="G10" s="149" t="s">
        <v>20</v>
      </c>
      <c r="H10" s="149">
        <v>12477</v>
      </c>
    </row>
    <row r="11" spans="1:8" ht="12.75">
      <c r="A11" s="65">
        <v>1987</v>
      </c>
      <c r="B11" s="87">
        <v>4.4</v>
      </c>
      <c r="C11" s="151">
        <v>286.3636363636363</v>
      </c>
      <c r="D11" s="87">
        <v>126</v>
      </c>
      <c r="E11" s="150">
        <v>24.653516521822752</v>
      </c>
      <c r="F11" s="151">
        <v>31063.430817496665</v>
      </c>
      <c r="G11" s="149">
        <v>1</v>
      </c>
      <c r="H11" s="149">
        <v>11482</v>
      </c>
    </row>
    <row r="12" spans="1:8" ht="12.75">
      <c r="A12" s="65">
        <v>1988</v>
      </c>
      <c r="B12" s="87">
        <v>4.8</v>
      </c>
      <c r="C12" s="151">
        <v>287.70833333333337</v>
      </c>
      <c r="D12" s="87">
        <v>138.1</v>
      </c>
      <c r="E12" s="150">
        <v>30.657627444616736</v>
      </c>
      <c r="F12" s="151">
        <v>42338.18350101571</v>
      </c>
      <c r="G12" s="149">
        <v>28</v>
      </c>
      <c r="H12" s="149">
        <v>10744</v>
      </c>
    </row>
    <row r="13" spans="1:8" ht="12.75">
      <c r="A13" s="65">
        <v>1989</v>
      </c>
      <c r="B13" s="87">
        <v>4.3</v>
      </c>
      <c r="C13" s="151">
        <v>294.6511627906977</v>
      </c>
      <c r="D13" s="87">
        <v>126.7</v>
      </c>
      <c r="E13" s="150">
        <v>29.906362314137006</v>
      </c>
      <c r="F13" s="151">
        <v>37891.36105201158</v>
      </c>
      <c r="G13" s="149">
        <v>185</v>
      </c>
      <c r="H13" s="149">
        <v>12907</v>
      </c>
    </row>
    <row r="14" spans="1:8" ht="12.75">
      <c r="A14" s="65">
        <v>1990</v>
      </c>
      <c r="B14" s="87">
        <v>4.4</v>
      </c>
      <c r="C14" s="151">
        <v>346.59090909090907</v>
      </c>
      <c r="D14" s="87">
        <v>152.5</v>
      </c>
      <c r="E14" s="150">
        <v>30.78383998653733</v>
      </c>
      <c r="F14" s="151">
        <v>46945.35597946942</v>
      </c>
      <c r="G14" s="149">
        <v>135</v>
      </c>
      <c r="H14" s="149">
        <v>16938</v>
      </c>
    </row>
    <row r="15" spans="1:8" ht="12.75">
      <c r="A15" s="65">
        <v>1991</v>
      </c>
      <c r="B15" s="87">
        <v>4.3</v>
      </c>
      <c r="C15" s="151">
        <v>324.8837209302326</v>
      </c>
      <c r="D15" s="87">
        <v>139.7</v>
      </c>
      <c r="E15" s="150">
        <v>28.896661978772254</v>
      </c>
      <c r="F15" s="151">
        <v>40368.63678434483</v>
      </c>
      <c r="G15" s="149">
        <v>256</v>
      </c>
      <c r="H15" s="149">
        <v>20847</v>
      </c>
    </row>
    <row r="16" spans="1:8" ht="12.75">
      <c r="A16" s="65">
        <v>1992</v>
      </c>
      <c r="B16" s="87">
        <v>4.2</v>
      </c>
      <c r="C16" s="151">
        <v>323.0952380952381</v>
      </c>
      <c r="D16" s="87">
        <v>135.7</v>
      </c>
      <c r="E16" s="150">
        <v>32.62894714699554</v>
      </c>
      <c r="F16" s="151">
        <v>44277.481278472944</v>
      </c>
      <c r="G16" s="149">
        <v>237</v>
      </c>
      <c r="H16" s="149">
        <v>20541</v>
      </c>
    </row>
    <row r="17" spans="1:8" ht="12.75">
      <c r="A17" s="65">
        <v>1993</v>
      </c>
      <c r="B17" s="87">
        <v>4</v>
      </c>
      <c r="C17" s="151">
        <v>341.75</v>
      </c>
      <c r="D17" s="87">
        <v>136.7</v>
      </c>
      <c r="E17" s="150">
        <v>26.720998160902962</v>
      </c>
      <c r="F17" s="151">
        <v>36527.60448595435</v>
      </c>
      <c r="G17" s="149">
        <v>375</v>
      </c>
      <c r="H17" s="149">
        <v>19412</v>
      </c>
    </row>
    <row r="18" spans="1:8" ht="12.75">
      <c r="A18" s="91">
        <v>1994</v>
      </c>
      <c r="B18" s="92">
        <v>3.649</v>
      </c>
      <c r="C18" s="158">
        <v>322.806248287202</v>
      </c>
      <c r="D18" s="92">
        <v>117.792</v>
      </c>
      <c r="E18" s="157">
        <v>36.70380921471759</v>
      </c>
      <c r="F18" s="158">
        <v>43234.150950200135</v>
      </c>
      <c r="G18" s="152">
        <v>205</v>
      </c>
      <c r="H18" s="149">
        <v>27257</v>
      </c>
    </row>
    <row r="19" spans="1:8" ht="12.75">
      <c r="A19" s="91">
        <v>1995</v>
      </c>
      <c r="B19" s="92">
        <v>3.5</v>
      </c>
      <c r="C19" s="158">
        <v>374.57142857142856</v>
      </c>
      <c r="D19" s="92">
        <v>131.1</v>
      </c>
      <c r="E19" s="157">
        <v>42.07084730686476</v>
      </c>
      <c r="F19" s="158">
        <v>55154.8808192997</v>
      </c>
      <c r="G19" s="152">
        <v>236</v>
      </c>
      <c r="H19" s="149">
        <v>37038</v>
      </c>
    </row>
    <row r="20" spans="1:8" ht="12.75">
      <c r="A20" s="91">
        <v>1996</v>
      </c>
      <c r="B20" s="96">
        <v>3.7</v>
      </c>
      <c r="C20" s="158">
        <v>361.08108108108104</v>
      </c>
      <c r="D20" s="96">
        <v>133.6</v>
      </c>
      <c r="E20" s="153">
        <v>41.50589592874401</v>
      </c>
      <c r="F20" s="152">
        <v>55451.87696080199</v>
      </c>
      <c r="G20" s="152">
        <v>89</v>
      </c>
      <c r="H20" s="149">
        <v>36644</v>
      </c>
    </row>
    <row r="21" spans="1:8" ht="12.75">
      <c r="A21" s="91">
        <v>1997</v>
      </c>
      <c r="B21" s="96">
        <v>4.2</v>
      </c>
      <c r="C21" s="158">
        <v>349.04761904761904</v>
      </c>
      <c r="D21" s="96">
        <v>146.6</v>
      </c>
      <c r="E21" s="153">
        <v>44.961715528950755</v>
      </c>
      <c r="F21" s="152">
        <v>65913.8749654418</v>
      </c>
      <c r="G21" s="152">
        <v>55</v>
      </c>
      <c r="H21" s="149">
        <v>37242</v>
      </c>
    </row>
    <row r="22" spans="1:8" ht="12.75">
      <c r="A22" s="91">
        <v>1998</v>
      </c>
      <c r="B22" s="96">
        <v>4</v>
      </c>
      <c r="C22" s="158">
        <v>393</v>
      </c>
      <c r="D22" s="96">
        <v>157.2</v>
      </c>
      <c r="E22" s="153">
        <v>40.550286682773795</v>
      </c>
      <c r="F22" s="152">
        <v>63745.05066532039</v>
      </c>
      <c r="G22" s="152">
        <v>55</v>
      </c>
      <c r="H22" s="149">
        <v>45950</v>
      </c>
    </row>
    <row r="23" spans="1:8" ht="12.75">
      <c r="A23" s="91">
        <v>1999</v>
      </c>
      <c r="B23" s="96">
        <v>3.9</v>
      </c>
      <c r="C23" s="158">
        <f>D23/B23*10</f>
        <v>382.56410256410254</v>
      </c>
      <c r="D23" s="96">
        <v>149.2</v>
      </c>
      <c r="E23" s="153">
        <v>39.84710252064477</v>
      </c>
      <c r="F23" s="152">
        <f>D23*E23*10</f>
        <v>59451.876960801994</v>
      </c>
      <c r="G23" s="152">
        <v>78</v>
      </c>
      <c r="H23" s="149">
        <v>51071</v>
      </c>
    </row>
    <row r="24" spans="1:8" ht="12.75">
      <c r="A24" s="91">
        <v>2000</v>
      </c>
      <c r="B24" s="96">
        <v>4.1</v>
      </c>
      <c r="C24" s="158">
        <f>D24/B24*10</f>
        <v>377.80487804878055</v>
      </c>
      <c r="D24" s="96">
        <v>154.9</v>
      </c>
      <c r="E24" s="153">
        <v>44.15</v>
      </c>
      <c r="F24" s="152">
        <f>D24*E24*10</f>
        <v>68388.35</v>
      </c>
      <c r="G24" s="152">
        <v>537.421</v>
      </c>
      <c r="H24" s="149">
        <v>56748.013</v>
      </c>
    </row>
    <row r="25" spans="1:8" ht="12.75">
      <c r="A25" s="91">
        <v>2001</v>
      </c>
      <c r="B25" s="96">
        <v>3.729</v>
      </c>
      <c r="C25" s="158">
        <f>D25/B25*10</f>
        <v>396.51381067310274</v>
      </c>
      <c r="D25" s="96">
        <v>147.86</v>
      </c>
      <c r="E25" s="153">
        <v>40.34</v>
      </c>
      <c r="F25" s="152">
        <f>D25*E25*10</f>
        <v>59646.72400000002</v>
      </c>
      <c r="G25" s="152">
        <v>460.443</v>
      </c>
      <c r="H25" s="149">
        <v>68438.012</v>
      </c>
    </row>
    <row r="26" spans="1:8" ht="13.5" thickBot="1">
      <c r="A26" s="67">
        <v>2002</v>
      </c>
      <c r="B26" s="98">
        <v>3.691</v>
      </c>
      <c r="C26" s="194">
        <f>D26/B26*10</f>
        <v>418.34733134651856</v>
      </c>
      <c r="D26" s="98">
        <v>154.412</v>
      </c>
      <c r="E26" s="155">
        <v>47.7</v>
      </c>
      <c r="F26" s="154">
        <f>D26*E26*10</f>
        <v>73654.524</v>
      </c>
      <c r="G26" s="154">
        <v>439.018</v>
      </c>
      <c r="H26" s="156">
        <v>72362.345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7429">
    <pageSetUpPr fitToPage="1"/>
  </sheetPr>
  <dimension ref="A1:K6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340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5</v>
      </c>
      <c r="D8" s="307">
        <v>1</v>
      </c>
      <c r="E8" s="301">
        <v>6</v>
      </c>
      <c r="F8" s="300" t="s">
        <v>20</v>
      </c>
      <c r="G8" s="300">
        <v>12000</v>
      </c>
      <c r="H8" s="307">
        <v>14000</v>
      </c>
      <c r="I8" s="300">
        <v>74</v>
      </c>
      <c r="J8" s="285"/>
      <c r="K8" s="285"/>
    </row>
    <row r="9" spans="1:11" ht="12.75">
      <c r="A9" s="77" t="s">
        <v>230</v>
      </c>
      <c r="B9" s="272" t="s">
        <v>20</v>
      </c>
      <c r="C9" s="272">
        <v>2</v>
      </c>
      <c r="D9" s="267" t="s">
        <v>20</v>
      </c>
      <c r="E9" s="267">
        <v>2</v>
      </c>
      <c r="F9" s="272" t="s">
        <v>20</v>
      </c>
      <c r="G9" s="272">
        <v>15000</v>
      </c>
      <c r="H9" s="267" t="s">
        <v>20</v>
      </c>
      <c r="I9" s="272">
        <v>30</v>
      </c>
      <c r="J9" s="285"/>
      <c r="K9" s="285"/>
    </row>
    <row r="10" spans="1:11" ht="12.75">
      <c r="A10" s="77" t="s">
        <v>231</v>
      </c>
      <c r="B10" s="267" t="s">
        <v>20</v>
      </c>
      <c r="C10" s="267">
        <v>7</v>
      </c>
      <c r="D10" s="267" t="s">
        <v>20</v>
      </c>
      <c r="E10" s="267">
        <v>7</v>
      </c>
      <c r="F10" s="272" t="s">
        <v>20</v>
      </c>
      <c r="G10" s="272">
        <v>15000</v>
      </c>
      <c r="H10" s="267" t="s">
        <v>20</v>
      </c>
      <c r="I10" s="267">
        <v>105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14</v>
      </c>
      <c r="D11" s="267" t="s">
        <v>20</v>
      </c>
      <c r="E11" s="267">
        <v>14</v>
      </c>
      <c r="F11" s="272" t="s">
        <v>20</v>
      </c>
      <c r="G11" s="272">
        <v>15000</v>
      </c>
      <c r="H11" s="267" t="s">
        <v>20</v>
      </c>
      <c r="I11" s="272">
        <v>210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28</v>
      </c>
      <c r="D12" s="305">
        <v>1</v>
      </c>
      <c r="E12" s="302">
        <v>29</v>
      </c>
      <c r="F12" s="303" t="s">
        <v>20</v>
      </c>
      <c r="G12" s="303">
        <v>14464</v>
      </c>
      <c r="H12" s="305">
        <v>14000</v>
      </c>
      <c r="I12" s="302">
        <v>419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239</v>
      </c>
      <c r="B14" s="302" t="s">
        <v>20</v>
      </c>
      <c r="C14" s="303">
        <v>66</v>
      </c>
      <c r="D14" s="302" t="s">
        <v>20</v>
      </c>
      <c r="E14" s="302">
        <v>66</v>
      </c>
      <c r="F14" s="302" t="s">
        <v>20</v>
      </c>
      <c r="G14" s="303">
        <v>34548</v>
      </c>
      <c r="H14" s="302" t="s">
        <v>20</v>
      </c>
      <c r="I14" s="303">
        <v>2280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240</v>
      </c>
      <c r="B16" s="302" t="s">
        <v>20</v>
      </c>
      <c r="C16" s="303">
        <v>6</v>
      </c>
      <c r="D16" s="302" t="s">
        <v>20</v>
      </c>
      <c r="E16" s="302">
        <v>6</v>
      </c>
      <c r="F16" s="302" t="s">
        <v>20</v>
      </c>
      <c r="G16" s="303">
        <v>30000</v>
      </c>
      <c r="H16" s="302" t="s">
        <v>20</v>
      </c>
      <c r="I16" s="303">
        <v>180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243</v>
      </c>
      <c r="B18" s="267" t="s">
        <v>20</v>
      </c>
      <c r="C18" s="272">
        <v>8</v>
      </c>
      <c r="D18" s="267" t="s">
        <v>20</v>
      </c>
      <c r="E18" s="267">
        <v>8</v>
      </c>
      <c r="F18" s="267" t="s">
        <v>20</v>
      </c>
      <c r="G18" s="272">
        <v>30000</v>
      </c>
      <c r="H18" s="267" t="s">
        <v>20</v>
      </c>
      <c r="I18" s="272">
        <v>240</v>
      </c>
      <c r="J18" s="285"/>
      <c r="K18" s="285"/>
    </row>
    <row r="19" spans="1:11" ht="12.75">
      <c r="A19" s="286" t="s">
        <v>367</v>
      </c>
      <c r="B19" s="302" t="s">
        <v>20</v>
      </c>
      <c r="C19" s="302">
        <v>8</v>
      </c>
      <c r="D19" s="302" t="s">
        <v>20</v>
      </c>
      <c r="E19" s="302">
        <v>8</v>
      </c>
      <c r="F19" s="302" t="s">
        <v>20</v>
      </c>
      <c r="G19" s="303">
        <v>30000</v>
      </c>
      <c r="H19" s="302" t="s">
        <v>20</v>
      </c>
      <c r="I19" s="302">
        <v>240</v>
      </c>
      <c r="J19" s="285"/>
      <c r="K19" s="285"/>
    </row>
    <row r="20" spans="1:11" ht="12.75">
      <c r="A20" s="77"/>
      <c r="B20" s="267"/>
      <c r="C20" s="267"/>
      <c r="D20" s="267"/>
      <c r="E20" s="267"/>
      <c r="F20" s="272"/>
      <c r="G20" s="272"/>
      <c r="H20" s="267"/>
      <c r="I20" s="267"/>
      <c r="J20" s="285"/>
      <c r="K20" s="285"/>
    </row>
    <row r="21" spans="1:11" ht="12.75">
      <c r="A21" s="77" t="s">
        <v>244</v>
      </c>
      <c r="B21" s="304">
        <v>7</v>
      </c>
      <c r="C21" s="304">
        <v>64</v>
      </c>
      <c r="D21" s="267" t="s">
        <v>20</v>
      </c>
      <c r="E21" s="267">
        <v>71</v>
      </c>
      <c r="F21" s="304">
        <v>5566</v>
      </c>
      <c r="G21" s="304">
        <v>24741</v>
      </c>
      <c r="H21" s="267" t="s">
        <v>20</v>
      </c>
      <c r="I21" s="272">
        <v>1622</v>
      </c>
      <c r="J21" s="285"/>
      <c r="K21" s="285"/>
    </row>
    <row r="22" spans="1:11" ht="12.75">
      <c r="A22" s="77" t="s">
        <v>245</v>
      </c>
      <c r="B22" s="304" t="s">
        <v>20</v>
      </c>
      <c r="C22" s="304">
        <v>9</v>
      </c>
      <c r="D22" s="267" t="s">
        <v>20</v>
      </c>
      <c r="E22" s="267">
        <v>9</v>
      </c>
      <c r="F22" s="304" t="s">
        <v>20</v>
      </c>
      <c r="G22" s="304">
        <v>24400</v>
      </c>
      <c r="H22" s="267" t="s">
        <v>20</v>
      </c>
      <c r="I22" s="272">
        <v>219</v>
      </c>
      <c r="J22" s="285"/>
      <c r="K22" s="285"/>
    </row>
    <row r="23" spans="1:11" ht="12.75">
      <c r="A23" s="77" t="s">
        <v>246</v>
      </c>
      <c r="B23" s="304" t="s">
        <v>20</v>
      </c>
      <c r="C23" s="304">
        <v>71</v>
      </c>
      <c r="D23" s="267" t="s">
        <v>20</v>
      </c>
      <c r="E23" s="267">
        <v>71</v>
      </c>
      <c r="F23" s="304" t="s">
        <v>20</v>
      </c>
      <c r="G23" s="304">
        <v>24915</v>
      </c>
      <c r="H23" s="267" t="s">
        <v>20</v>
      </c>
      <c r="I23" s="272">
        <v>1769</v>
      </c>
      <c r="J23" s="285"/>
      <c r="K23" s="285"/>
    </row>
    <row r="24" spans="1:11" ht="12.75">
      <c r="A24" s="77" t="s">
        <v>247</v>
      </c>
      <c r="B24" s="304" t="s">
        <v>20</v>
      </c>
      <c r="C24" s="304">
        <v>136</v>
      </c>
      <c r="D24" s="267" t="s">
        <v>20</v>
      </c>
      <c r="E24" s="267">
        <v>136</v>
      </c>
      <c r="F24" s="304" t="s">
        <v>20</v>
      </c>
      <c r="G24" s="304">
        <v>25820</v>
      </c>
      <c r="H24" s="267" t="s">
        <v>20</v>
      </c>
      <c r="I24" s="272">
        <v>3512</v>
      </c>
      <c r="J24" s="285"/>
      <c r="K24" s="285"/>
    </row>
    <row r="25" spans="1:11" ht="12.75">
      <c r="A25" s="286" t="s">
        <v>248</v>
      </c>
      <c r="B25" s="302">
        <v>7</v>
      </c>
      <c r="C25" s="302">
        <v>280</v>
      </c>
      <c r="D25" s="302" t="s">
        <v>20</v>
      </c>
      <c r="E25" s="302">
        <v>287</v>
      </c>
      <c r="F25" s="303">
        <v>5566</v>
      </c>
      <c r="G25" s="303">
        <v>25298</v>
      </c>
      <c r="H25" s="302" t="s">
        <v>20</v>
      </c>
      <c r="I25" s="302">
        <v>7122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72"/>
      <c r="I26" s="267"/>
      <c r="J26" s="285"/>
      <c r="K26" s="285"/>
    </row>
    <row r="27" spans="1:11" ht="12.75">
      <c r="A27" s="286" t="s">
        <v>249</v>
      </c>
      <c r="B27" s="303" t="s">
        <v>20</v>
      </c>
      <c r="C27" s="303">
        <v>365</v>
      </c>
      <c r="D27" s="305">
        <v>91</v>
      </c>
      <c r="E27" s="302">
        <v>456</v>
      </c>
      <c r="F27" s="303" t="s">
        <v>20</v>
      </c>
      <c r="G27" s="303">
        <v>22000</v>
      </c>
      <c r="H27" s="305">
        <v>42000</v>
      </c>
      <c r="I27" s="303">
        <v>11852</v>
      </c>
      <c r="J27" s="285"/>
      <c r="K27" s="285"/>
    </row>
    <row r="28" spans="1:11" ht="12.75">
      <c r="A28" s="77"/>
      <c r="B28" s="267"/>
      <c r="C28" s="267"/>
      <c r="D28" s="267"/>
      <c r="E28" s="267"/>
      <c r="F28" s="272"/>
      <c r="G28" s="272"/>
      <c r="H28" s="272"/>
      <c r="I28" s="267"/>
      <c r="J28" s="285"/>
      <c r="K28" s="285"/>
    </row>
    <row r="29" spans="1:11" ht="12.75">
      <c r="A29" s="77" t="s">
        <v>250</v>
      </c>
      <c r="B29" s="267" t="s">
        <v>20</v>
      </c>
      <c r="C29" s="272">
        <v>3</v>
      </c>
      <c r="D29" s="267" t="s">
        <v>20</v>
      </c>
      <c r="E29" s="267">
        <v>3</v>
      </c>
      <c r="F29" s="267" t="s">
        <v>20</v>
      </c>
      <c r="G29" s="272">
        <v>12000</v>
      </c>
      <c r="H29" s="267" t="s">
        <v>20</v>
      </c>
      <c r="I29" s="272">
        <v>36</v>
      </c>
      <c r="J29" s="285"/>
      <c r="K29" s="285"/>
    </row>
    <row r="30" spans="1:11" ht="12.75">
      <c r="A30" s="77" t="s">
        <v>258</v>
      </c>
      <c r="B30" s="272" t="s">
        <v>20</v>
      </c>
      <c r="C30" s="272">
        <v>2</v>
      </c>
      <c r="D30" s="267" t="s">
        <v>20</v>
      </c>
      <c r="E30" s="267">
        <v>2</v>
      </c>
      <c r="F30" s="272" t="s">
        <v>20</v>
      </c>
      <c r="G30" s="272">
        <v>16000</v>
      </c>
      <c r="H30" s="267" t="s">
        <v>20</v>
      </c>
      <c r="I30" s="272">
        <v>32</v>
      </c>
      <c r="J30" s="285"/>
      <c r="K30" s="285"/>
    </row>
    <row r="31" spans="1:11" ht="12.75">
      <c r="A31" s="286" t="s">
        <v>368</v>
      </c>
      <c r="B31" s="302" t="s">
        <v>20</v>
      </c>
      <c r="C31" s="302">
        <v>5</v>
      </c>
      <c r="D31" s="302" t="s">
        <v>20</v>
      </c>
      <c r="E31" s="302">
        <v>5</v>
      </c>
      <c r="F31" s="303" t="s">
        <v>20</v>
      </c>
      <c r="G31" s="303">
        <v>13600</v>
      </c>
      <c r="H31" s="302" t="s">
        <v>20</v>
      </c>
      <c r="I31" s="302">
        <v>68</v>
      </c>
      <c r="J31" s="285"/>
      <c r="K31" s="285"/>
    </row>
    <row r="32" spans="1:11" ht="12.75">
      <c r="A32" s="77"/>
      <c r="B32" s="267"/>
      <c r="C32" s="267"/>
      <c r="D32" s="267"/>
      <c r="E32" s="267"/>
      <c r="F32" s="272"/>
      <c r="G32" s="272"/>
      <c r="H32" s="272"/>
      <c r="I32" s="267"/>
      <c r="J32" s="285"/>
      <c r="K32" s="285"/>
    </row>
    <row r="33" spans="1:11" ht="12.75">
      <c r="A33" s="286" t="s">
        <v>259</v>
      </c>
      <c r="B33" s="302" t="s">
        <v>20</v>
      </c>
      <c r="C33" s="303">
        <v>9</v>
      </c>
      <c r="D33" s="302" t="s">
        <v>20</v>
      </c>
      <c r="E33" s="302">
        <v>9</v>
      </c>
      <c r="F33" s="302" t="s">
        <v>20</v>
      </c>
      <c r="G33" s="303">
        <v>26000</v>
      </c>
      <c r="H33" s="302" t="s">
        <v>20</v>
      </c>
      <c r="I33" s="303">
        <v>234</v>
      </c>
      <c r="J33" s="285"/>
      <c r="K33" s="285"/>
    </row>
    <row r="34" spans="1:11" ht="12.75">
      <c r="A34" s="77"/>
      <c r="B34" s="267"/>
      <c r="C34" s="267"/>
      <c r="D34" s="267"/>
      <c r="E34" s="267"/>
      <c r="F34" s="272"/>
      <c r="G34" s="272"/>
      <c r="H34" s="272"/>
      <c r="I34" s="267"/>
      <c r="J34" s="285"/>
      <c r="K34" s="285"/>
    </row>
    <row r="35" spans="1:11" ht="12.75">
      <c r="A35" s="77" t="s">
        <v>260</v>
      </c>
      <c r="B35" s="267" t="s">
        <v>20</v>
      </c>
      <c r="C35" s="272">
        <v>12</v>
      </c>
      <c r="D35" s="267" t="s">
        <v>20</v>
      </c>
      <c r="E35" s="267">
        <v>12</v>
      </c>
      <c r="F35" s="267" t="s">
        <v>20</v>
      </c>
      <c r="G35" s="272">
        <v>21000</v>
      </c>
      <c r="H35" s="267" t="s">
        <v>20</v>
      </c>
      <c r="I35" s="272">
        <v>252</v>
      </c>
      <c r="J35" s="285"/>
      <c r="K35" s="285"/>
    </row>
    <row r="36" spans="1:11" ht="12.75">
      <c r="A36" s="77" t="s">
        <v>261</v>
      </c>
      <c r="B36" s="267" t="s">
        <v>20</v>
      </c>
      <c r="C36" s="272">
        <v>100</v>
      </c>
      <c r="D36" s="267" t="s">
        <v>20</v>
      </c>
      <c r="E36" s="267">
        <v>100</v>
      </c>
      <c r="F36" s="267" t="s">
        <v>20</v>
      </c>
      <c r="G36" s="272">
        <v>34000</v>
      </c>
      <c r="H36" s="267" t="s">
        <v>20</v>
      </c>
      <c r="I36" s="272">
        <v>3400</v>
      </c>
      <c r="J36" s="285"/>
      <c r="K36" s="285"/>
    </row>
    <row r="37" spans="1:11" ht="12.75">
      <c r="A37" s="77" t="s">
        <v>263</v>
      </c>
      <c r="B37" s="267" t="s">
        <v>20</v>
      </c>
      <c r="C37" s="272">
        <v>1</v>
      </c>
      <c r="D37" s="267" t="s">
        <v>20</v>
      </c>
      <c r="E37" s="267">
        <v>1</v>
      </c>
      <c r="F37" s="267" t="s">
        <v>20</v>
      </c>
      <c r="G37" s="272">
        <v>20000</v>
      </c>
      <c r="H37" s="267" t="s">
        <v>20</v>
      </c>
      <c r="I37" s="272">
        <v>20</v>
      </c>
      <c r="J37" s="285"/>
      <c r="K37" s="285"/>
    </row>
    <row r="38" spans="1:11" ht="12.75">
      <c r="A38" s="77" t="s">
        <v>264</v>
      </c>
      <c r="B38" s="267" t="s">
        <v>20</v>
      </c>
      <c r="C38" s="272">
        <v>15</v>
      </c>
      <c r="D38" s="267" t="s">
        <v>20</v>
      </c>
      <c r="E38" s="267">
        <v>15</v>
      </c>
      <c r="F38" s="267" t="s">
        <v>20</v>
      </c>
      <c r="G38" s="272">
        <v>19500</v>
      </c>
      <c r="H38" s="267" t="s">
        <v>20</v>
      </c>
      <c r="I38" s="272">
        <v>293</v>
      </c>
      <c r="J38" s="285"/>
      <c r="K38" s="285"/>
    </row>
    <row r="39" spans="1:11" ht="12.75">
      <c r="A39" s="286" t="s">
        <v>265</v>
      </c>
      <c r="B39" s="302" t="s">
        <v>20</v>
      </c>
      <c r="C39" s="302">
        <v>128</v>
      </c>
      <c r="D39" s="302" t="s">
        <v>20</v>
      </c>
      <c r="E39" s="302">
        <v>128</v>
      </c>
      <c r="F39" s="302" t="s">
        <v>20</v>
      </c>
      <c r="G39" s="303">
        <v>30973</v>
      </c>
      <c r="H39" s="302" t="s">
        <v>20</v>
      </c>
      <c r="I39" s="302">
        <v>3965</v>
      </c>
      <c r="J39" s="285"/>
      <c r="K39" s="285"/>
    </row>
    <row r="40" spans="1:11" ht="12.75">
      <c r="A40" s="77"/>
      <c r="B40" s="267"/>
      <c r="C40" s="267"/>
      <c r="D40" s="267"/>
      <c r="E40" s="267"/>
      <c r="F40" s="272"/>
      <c r="G40" s="272"/>
      <c r="H40" s="272"/>
      <c r="I40" s="267"/>
      <c r="J40" s="285"/>
      <c r="K40" s="285"/>
    </row>
    <row r="41" spans="1:11" ht="12.75">
      <c r="A41" s="77" t="s">
        <v>266</v>
      </c>
      <c r="B41" s="267" t="s">
        <v>20</v>
      </c>
      <c r="C41" s="272">
        <v>50</v>
      </c>
      <c r="D41" s="272" t="s">
        <v>20</v>
      </c>
      <c r="E41" s="267">
        <v>50</v>
      </c>
      <c r="F41" s="267" t="s">
        <v>20</v>
      </c>
      <c r="G41" s="272">
        <v>30000</v>
      </c>
      <c r="H41" s="272" t="s">
        <v>20</v>
      </c>
      <c r="I41" s="272">
        <v>1500</v>
      </c>
      <c r="J41" s="285"/>
      <c r="K41" s="285"/>
    </row>
    <row r="42" spans="1:11" ht="12.75">
      <c r="A42" s="77" t="s">
        <v>267</v>
      </c>
      <c r="B42" s="272" t="s">
        <v>20</v>
      </c>
      <c r="C42" s="272">
        <v>54</v>
      </c>
      <c r="D42" s="271">
        <v>5</v>
      </c>
      <c r="E42" s="267">
        <v>59</v>
      </c>
      <c r="F42" s="272" t="s">
        <v>20</v>
      </c>
      <c r="G42" s="272">
        <v>19000</v>
      </c>
      <c r="H42" s="271">
        <v>30000</v>
      </c>
      <c r="I42" s="272">
        <v>1176</v>
      </c>
      <c r="J42" s="285"/>
      <c r="K42" s="285"/>
    </row>
    <row r="43" spans="1:11" ht="12.75">
      <c r="A43" s="77" t="s">
        <v>268</v>
      </c>
      <c r="B43" s="267" t="s">
        <v>20</v>
      </c>
      <c r="C43" s="272">
        <v>100</v>
      </c>
      <c r="D43" s="271">
        <v>50</v>
      </c>
      <c r="E43" s="267">
        <v>150</v>
      </c>
      <c r="F43" s="267" t="s">
        <v>20</v>
      </c>
      <c r="G43" s="272">
        <v>30000</v>
      </c>
      <c r="H43" s="271">
        <v>70000</v>
      </c>
      <c r="I43" s="272">
        <v>6500</v>
      </c>
      <c r="J43" s="285"/>
      <c r="K43" s="285"/>
    </row>
    <row r="44" spans="1:11" ht="12.75">
      <c r="A44" s="286" t="s">
        <v>269</v>
      </c>
      <c r="B44" s="302" t="s">
        <v>20</v>
      </c>
      <c r="C44" s="302">
        <v>204</v>
      </c>
      <c r="D44" s="302">
        <v>55</v>
      </c>
      <c r="E44" s="302">
        <v>259</v>
      </c>
      <c r="F44" s="303" t="s">
        <v>20</v>
      </c>
      <c r="G44" s="303">
        <v>27088</v>
      </c>
      <c r="H44" s="303">
        <v>66364</v>
      </c>
      <c r="I44" s="302">
        <v>9176</v>
      </c>
      <c r="J44" s="285"/>
      <c r="K44" s="285"/>
    </row>
    <row r="45" spans="1:11" ht="12.75">
      <c r="A45" s="77"/>
      <c r="B45" s="267"/>
      <c r="C45" s="267"/>
      <c r="D45" s="267"/>
      <c r="E45" s="267"/>
      <c r="F45" s="272"/>
      <c r="G45" s="272"/>
      <c r="H45" s="272"/>
      <c r="I45" s="267"/>
      <c r="J45" s="285"/>
      <c r="K45" s="285"/>
    </row>
    <row r="46" spans="1:11" ht="12.75">
      <c r="A46" s="286" t="s">
        <v>270</v>
      </c>
      <c r="B46" s="302" t="s">
        <v>20</v>
      </c>
      <c r="C46" s="303">
        <v>1</v>
      </c>
      <c r="D46" s="305">
        <v>50</v>
      </c>
      <c r="E46" s="302">
        <v>51</v>
      </c>
      <c r="F46" s="302" t="s">
        <v>20</v>
      </c>
      <c r="G46" s="303">
        <v>25500</v>
      </c>
      <c r="H46" s="305">
        <v>70500</v>
      </c>
      <c r="I46" s="303">
        <v>3550</v>
      </c>
      <c r="J46" s="285"/>
      <c r="K46" s="285"/>
    </row>
    <row r="47" spans="1:11" ht="12.75">
      <c r="A47" s="77"/>
      <c r="B47" s="267"/>
      <c r="C47" s="267"/>
      <c r="D47" s="267"/>
      <c r="E47" s="267"/>
      <c r="F47" s="272"/>
      <c r="G47" s="272"/>
      <c r="H47" s="272"/>
      <c r="I47" s="267"/>
      <c r="J47" s="285"/>
      <c r="K47" s="285"/>
    </row>
    <row r="48" spans="1:11" ht="12.75">
      <c r="A48" s="77" t="s">
        <v>271</v>
      </c>
      <c r="B48" s="267" t="s">
        <v>20</v>
      </c>
      <c r="C48" s="272">
        <v>75</v>
      </c>
      <c r="D48" s="267" t="s">
        <v>20</v>
      </c>
      <c r="E48" s="267">
        <v>75</v>
      </c>
      <c r="F48" s="267" t="s">
        <v>20</v>
      </c>
      <c r="G48" s="272">
        <v>70000</v>
      </c>
      <c r="H48" s="267" t="s">
        <v>20</v>
      </c>
      <c r="I48" s="272">
        <v>5250</v>
      </c>
      <c r="J48" s="285"/>
      <c r="K48" s="285"/>
    </row>
    <row r="49" spans="1:11" ht="12.75">
      <c r="A49" s="77" t="s">
        <v>272</v>
      </c>
      <c r="B49" s="267" t="s">
        <v>20</v>
      </c>
      <c r="C49" s="272">
        <v>25</v>
      </c>
      <c r="D49" s="267" t="s">
        <v>20</v>
      </c>
      <c r="E49" s="267">
        <v>25</v>
      </c>
      <c r="F49" s="267" t="s">
        <v>20</v>
      </c>
      <c r="G49" s="272">
        <v>50000</v>
      </c>
      <c r="H49" s="267" t="s">
        <v>20</v>
      </c>
      <c r="I49" s="272">
        <v>1250</v>
      </c>
      <c r="J49" s="285"/>
      <c r="K49" s="285"/>
    </row>
    <row r="50" spans="1:11" ht="12.75">
      <c r="A50" s="286" t="s">
        <v>273</v>
      </c>
      <c r="B50" s="302" t="s">
        <v>20</v>
      </c>
      <c r="C50" s="302">
        <v>100</v>
      </c>
      <c r="D50" s="302" t="s">
        <v>20</v>
      </c>
      <c r="E50" s="302">
        <v>100</v>
      </c>
      <c r="F50" s="302" t="s">
        <v>20</v>
      </c>
      <c r="G50" s="303">
        <v>65000</v>
      </c>
      <c r="H50" s="302" t="s">
        <v>20</v>
      </c>
      <c r="I50" s="302">
        <v>6500</v>
      </c>
      <c r="J50" s="285"/>
      <c r="K50" s="285"/>
    </row>
    <row r="51" spans="1:11" ht="12.75">
      <c r="A51" s="77"/>
      <c r="B51" s="267"/>
      <c r="C51" s="267"/>
      <c r="D51" s="267"/>
      <c r="E51" s="267"/>
      <c r="F51" s="272"/>
      <c r="G51" s="272"/>
      <c r="H51" s="272"/>
      <c r="I51" s="267"/>
      <c r="J51" s="285"/>
      <c r="K51" s="285"/>
    </row>
    <row r="52" spans="1:11" ht="12.75">
      <c r="A52" s="77" t="s">
        <v>274</v>
      </c>
      <c r="B52" s="267" t="s">
        <v>20</v>
      </c>
      <c r="C52" s="272" t="s">
        <v>20</v>
      </c>
      <c r="D52" s="272">
        <v>1170</v>
      </c>
      <c r="E52" s="267">
        <v>1170</v>
      </c>
      <c r="F52" s="267" t="s">
        <v>20</v>
      </c>
      <c r="G52" s="272" t="s">
        <v>20</v>
      </c>
      <c r="H52" s="272">
        <v>60000</v>
      </c>
      <c r="I52" s="272">
        <v>70200</v>
      </c>
      <c r="J52" s="285"/>
      <c r="K52" s="285"/>
    </row>
    <row r="53" spans="1:11" ht="12.75">
      <c r="A53" s="77" t="s">
        <v>275</v>
      </c>
      <c r="B53" s="267" t="s">
        <v>20</v>
      </c>
      <c r="C53" s="272">
        <v>333</v>
      </c>
      <c r="D53" s="267" t="s">
        <v>20</v>
      </c>
      <c r="E53" s="267">
        <v>333</v>
      </c>
      <c r="F53" s="267" t="s">
        <v>20</v>
      </c>
      <c r="G53" s="272">
        <v>34508</v>
      </c>
      <c r="H53" s="267" t="s">
        <v>20</v>
      </c>
      <c r="I53" s="272">
        <v>11491</v>
      </c>
      <c r="J53" s="285"/>
      <c r="K53" s="285"/>
    </row>
    <row r="54" spans="1:11" ht="12.75">
      <c r="A54" s="77" t="s">
        <v>276</v>
      </c>
      <c r="B54" s="272">
        <v>3</v>
      </c>
      <c r="C54" s="272">
        <v>85</v>
      </c>
      <c r="D54" s="267" t="s">
        <v>20</v>
      </c>
      <c r="E54" s="267">
        <v>88</v>
      </c>
      <c r="F54" s="272">
        <v>9500</v>
      </c>
      <c r="G54" s="272">
        <v>27500</v>
      </c>
      <c r="H54" s="267" t="s">
        <v>20</v>
      </c>
      <c r="I54" s="272">
        <v>2366</v>
      </c>
      <c r="J54" s="285"/>
      <c r="K54" s="285"/>
    </row>
    <row r="55" spans="1:11" ht="12.75">
      <c r="A55" s="77" t="s">
        <v>277</v>
      </c>
      <c r="B55" s="267" t="s">
        <v>20</v>
      </c>
      <c r="C55" s="272">
        <v>55</v>
      </c>
      <c r="D55" s="271">
        <v>60</v>
      </c>
      <c r="E55" s="267">
        <v>115</v>
      </c>
      <c r="F55" s="267" t="s">
        <v>20</v>
      </c>
      <c r="G55" s="272">
        <v>31900</v>
      </c>
      <c r="H55" s="271">
        <v>45000</v>
      </c>
      <c r="I55" s="272">
        <v>4455</v>
      </c>
      <c r="J55" s="285"/>
      <c r="K55" s="285"/>
    </row>
    <row r="56" spans="1:11" ht="12.75">
      <c r="A56" s="77" t="s">
        <v>278</v>
      </c>
      <c r="B56" s="272" t="s">
        <v>20</v>
      </c>
      <c r="C56" s="272">
        <v>10</v>
      </c>
      <c r="D56" s="267" t="s">
        <v>20</v>
      </c>
      <c r="E56" s="267">
        <v>10</v>
      </c>
      <c r="F56" s="272" t="s">
        <v>20</v>
      </c>
      <c r="G56" s="272">
        <v>30000</v>
      </c>
      <c r="H56" s="271">
        <v>55000</v>
      </c>
      <c r="I56" s="272">
        <v>300</v>
      </c>
      <c r="J56" s="285"/>
      <c r="K56" s="285"/>
    </row>
    <row r="57" spans="1:11" ht="12.75">
      <c r="A57" s="77" t="s">
        <v>279</v>
      </c>
      <c r="B57" s="272">
        <v>4</v>
      </c>
      <c r="C57" s="272">
        <v>188</v>
      </c>
      <c r="D57" s="267" t="s">
        <v>20</v>
      </c>
      <c r="E57" s="267">
        <v>192</v>
      </c>
      <c r="F57" s="272">
        <v>4500</v>
      </c>
      <c r="G57" s="272">
        <v>15100</v>
      </c>
      <c r="H57" s="267" t="s">
        <v>20</v>
      </c>
      <c r="I57" s="272">
        <v>2857</v>
      </c>
      <c r="J57" s="285"/>
      <c r="K57" s="285"/>
    </row>
    <row r="58" spans="1:11" ht="12.75">
      <c r="A58" s="77" t="s">
        <v>280</v>
      </c>
      <c r="B58" s="267" t="s">
        <v>20</v>
      </c>
      <c r="C58" s="272">
        <v>154</v>
      </c>
      <c r="D58" s="271">
        <v>125</v>
      </c>
      <c r="E58" s="267">
        <v>279</v>
      </c>
      <c r="F58" s="267" t="s">
        <v>20</v>
      </c>
      <c r="G58" s="272">
        <v>36000</v>
      </c>
      <c r="H58" s="271">
        <v>72000</v>
      </c>
      <c r="I58" s="272">
        <v>14544</v>
      </c>
      <c r="J58" s="285"/>
      <c r="K58" s="285"/>
    </row>
    <row r="59" spans="1:11" ht="12.75">
      <c r="A59" s="77" t="s">
        <v>281</v>
      </c>
      <c r="B59" s="267" t="s">
        <v>20</v>
      </c>
      <c r="C59" s="272">
        <v>71</v>
      </c>
      <c r="D59" s="267" t="s">
        <v>20</v>
      </c>
      <c r="E59" s="267">
        <v>71</v>
      </c>
      <c r="F59" s="267" t="s">
        <v>20</v>
      </c>
      <c r="G59" s="272">
        <v>27500</v>
      </c>
      <c r="H59" s="267" t="s">
        <v>20</v>
      </c>
      <c r="I59" s="272">
        <v>1953</v>
      </c>
      <c r="J59" s="285"/>
      <c r="K59" s="285"/>
    </row>
    <row r="60" spans="1:11" ht="12.75">
      <c r="A60" s="286" t="s">
        <v>369</v>
      </c>
      <c r="B60" s="302">
        <v>7</v>
      </c>
      <c r="C60" s="302">
        <v>896</v>
      </c>
      <c r="D60" s="302">
        <v>1355</v>
      </c>
      <c r="E60" s="302">
        <v>2258</v>
      </c>
      <c r="F60" s="303">
        <v>6643</v>
      </c>
      <c r="G60" s="303">
        <v>29262</v>
      </c>
      <c r="H60" s="303">
        <v>60443</v>
      </c>
      <c r="I60" s="302">
        <v>108166</v>
      </c>
      <c r="J60" s="285"/>
      <c r="K60" s="285"/>
    </row>
    <row r="61" spans="1:11" ht="12.75">
      <c r="A61" s="77"/>
      <c r="B61" s="267"/>
      <c r="C61" s="267"/>
      <c r="D61" s="267"/>
      <c r="E61" s="267"/>
      <c r="F61" s="272"/>
      <c r="G61" s="272"/>
      <c r="H61" s="272"/>
      <c r="I61" s="267"/>
      <c r="J61" s="285"/>
      <c r="K61" s="285"/>
    </row>
    <row r="62" spans="1:11" ht="12.75">
      <c r="A62" s="77" t="s">
        <v>282</v>
      </c>
      <c r="B62" s="267" t="s">
        <v>20</v>
      </c>
      <c r="C62" s="272">
        <v>24</v>
      </c>
      <c r="D62" s="267" t="s">
        <v>20</v>
      </c>
      <c r="E62" s="267">
        <v>24</v>
      </c>
      <c r="F62" s="267" t="s">
        <v>20</v>
      </c>
      <c r="G62" s="272">
        <v>19583</v>
      </c>
      <c r="H62" s="267" t="s">
        <v>20</v>
      </c>
      <c r="I62" s="272">
        <v>470</v>
      </c>
      <c r="J62" s="285"/>
      <c r="K62" s="285"/>
    </row>
    <row r="63" spans="1:11" ht="12.75">
      <c r="A63" s="77" t="s">
        <v>283</v>
      </c>
      <c r="B63" s="272" t="s">
        <v>20</v>
      </c>
      <c r="C63" s="272">
        <v>4</v>
      </c>
      <c r="D63" s="271">
        <v>1</v>
      </c>
      <c r="E63" s="267">
        <v>5</v>
      </c>
      <c r="F63" s="272" t="s">
        <v>20</v>
      </c>
      <c r="G63" s="272">
        <v>30000</v>
      </c>
      <c r="H63" s="271">
        <v>70000</v>
      </c>
      <c r="I63" s="272">
        <v>190</v>
      </c>
      <c r="J63" s="285"/>
      <c r="K63" s="285"/>
    </row>
    <row r="64" spans="1:11" ht="12.75">
      <c r="A64" s="286" t="s">
        <v>284</v>
      </c>
      <c r="B64" s="303" t="s">
        <v>20</v>
      </c>
      <c r="C64" s="303">
        <v>28</v>
      </c>
      <c r="D64" s="305">
        <v>1</v>
      </c>
      <c r="E64" s="302">
        <v>29</v>
      </c>
      <c r="F64" s="303" t="s">
        <v>20</v>
      </c>
      <c r="G64" s="303">
        <v>21071</v>
      </c>
      <c r="H64" s="305">
        <v>70000</v>
      </c>
      <c r="I64" s="303">
        <v>660</v>
      </c>
      <c r="J64" s="285"/>
      <c r="K64" s="285"/>
    </row>
    <row r="65" spans="1:11" ht="12.75">
      <c r="A65" s="77"/>
      <c r="B65" s="267"/>
      <c r="C65" s="267"/>
      <c r="D65" s="267"/>
      <c r="E65" s="267"/>
      <c r="F65" s="272"/>
      <c r="G65" s="272"/>
      <c r="H65" s="272"/>
      <c r="I65" s="272"/>
      <c r="J65" s="285"/>
      <c r="K65" s="285"/>
    </row>
    <row r="66" spans="1:11" ht="13.5" thickBot="1">
      <c r="A66" s="288" t="s">
        <v>285</v>
      </c>
      <c r="B66" s="277">
        <v>14</v>
      </c>
      <c r="C66" s="277">
        <v>2124</v>
      </c>
      <c r="D66" s="277">
        <v>1553</v>
      </c>
      <c r="E66" s="277">
        <v>3691</v>
      </c>
      <c r="F66" s="306">
        <v>6104</v>
      </c>
      <c r="G66" s="306">
        <v>28882</v>
      </c>
      <c r="H66" s="306">
        <v>59872</v>
      </c>
      <c r="I66" s="277">
        <v>154412</v>
      </c>
      <c r="J66" s="285"/>
      <c r="K66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41">
    <pageSetUpPr fitToPage="1"/>
  </sheetPr>
  <dimension ref="A1:H3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45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166">
        <v>1985</v>
      </c>
      <c r="B9" s="167">
        <v>60.6</v>
      </c>
      <c r="C9" s="177">
        <v>400.8250825082508</v>
      </c>
      <c r="D9" s="167">
        <v>2429</v>
      </c>
      <c r="E9" s="178">
        <v>15.836668950512665</v>
      </c>
      <c r="F9" s="179">
        <v>384671.787289796</v>
      </c>
      <c r="G9" s="179">
        <v>547</v>
      </c>
      <c r="H9" s="180">
        <v>396075</v>
      </c>
    </row>
    <row r="10" spans="1:8" ht="12.75">
      <c r="A10" s="169">
        <v>1986</v>
      </c>
      <c r="B10" s="170">
        <v>57</v>
      </c>
      <c r="C10" s="181">
        <v>420.98245614035085</v>
      </c>
      <c r="D10" s="170">
        <v>2399.6</v>
      </c>
      <c r="E10" s="182">
        <v>15.884749918863367</v>
      </c>
      <c r="F10" s="183">
        <v>381167.88672123855</v>
      </c>
      <c r="G10" s="183">
        <v>646</v>
      </c>
      <c r="H10" s="184">
        <v>398357</v>
      </c>
    </row>
    <row r="11" spans="1:8" ht="12.75">
      <c r="A11" s="169">
        <v>1987</v>
      </c>
      <c r="B11" s="170">
        <v>56.1</v>
      </c>
      <c r="C11" s="181">
        <v>436.22103386809266</v>
      </c>
      <c r="D11" s="170">
        <v>2447.2</v>
      </c>
      <c r="E11" s="182">
        <v>18.637385356941092</v>
      </c>
      <c r="F11" s="183">
        <v>456096.0657747647</v>
      </c>
      <c r="G11" s="183">
        <v>810</v>
      </c>
      <c r="H11" s="184">
        <v>397501</v>
      </c>
    </row>
    <row r="12" spans="1:8" ht="12.75">
      <c r="A12" s="169">
        <v>1988</v>
      </c>
      <c r="B12" s="170">
        <v>60.4</v>
      </c>
      <c r="C12" s="181">
        <v>427.3841059602649</v>
      </c>
      <c r="D12" s="170">
        <v>2581.4</v>
      </c>
      <c r="E12" s="182">
        <v>19.863450049884005</v>
      </c>
      <c r="F12" s="183">
        <v>512753.4768550238</v>
      </c>
      <c r="G12" s="183">
        <v>3196</v>
      </c>
      <c r="H12" s="184">
        <v>402446</v>
      </c>
    </row>
    <row r="13" spans="1:8" ht="12.75">
      <c r="A13" s="169">
        <v>1989</v>
      </c>
      <c r="B13" s="170">
        <v>66.1</v>
      </c>
      <c r="C13" s="181">
        <v>448.38124054462946</v>
      </c>
      <c r="D13" s="170">
        <v>2963.8</v>
      </c>
      <c r="E13" s="182">
        <v>21.55830418424627</v>
      </c>
      <c r="F13" s="183">
        <v>638947.9884124866</v>
      </c>
      <c r="G13" s="183">
        <v>8303</v>
      </c>
      <c r="H13" s="184">
        <v>410457</v>
      </c>
    </row>
    <row r="14" spans="1:8" ht="12.75">
      <c r="A14" s="169">
        <v>1990</v>
      </c>
      <c r="B14" s="170">
        <v>70.1</v>
      </c>
      <c r="C14" s="181">
        <v>452.2539229671898</v>
      </c>
      <c r="D14" s="170">
        <v>3170.3</v>
      </c>
      <c r="E14" s="182">
        <v>31.132427007079922</v>
      </c>
      <c r="F14" s="183">
        <v>986994.0980611349</v>
      </c>
      <c r="G14" s="183">
        <v>12879</v>
      </c>
      <c r="H14" s="184">
        <v>336915</v>
      </c>
    </row>
    <row r="15" spans="1:8" ht="12.75">
      <c r="A15" s="169">
        <v>1991</v>
      </c>
      <c r="B15" s="170">
        <v>59.9</v>
      </c>
      <c r="C15" s="181">
        <v>444.9582637729549</v>
      </c>
      <c r="D15" s="170">
        <v>2665.3</v>
      </c>
      <c r="E15" s="182">
        <v>26.11998605651918</v>
      </c>
      <c r="F15" s="183">
        <v>696176.3609919103</v>
      </c>
      <c r="G15" s="183">
        <v>19247</v>
      </c>
      <c r="H15" s="184">
        <v>361784</v>
      </c>
    </row>
    <row r="16" spans="1:8" ht="12.75">
      <c r="A16" s="169">
        <v>1992</v>
      </c>
      <c r="B16" s="170">
        <v>55.8</v>
      </c>
      <c r="C16" s="181">
        <v>474.4982078853047</v>
      </c>
      <c r="D16" s="170">
        <v>2647.7</v>
      </c>
      <c r="E16" s="182">
        <v>22.91659154015362</v>
      </c>
      <c r="F16" s="183">
        <v>606763.790222735</v>
      </c>
      <c r="G16" s="183">
        <v>15819</v>
      </c>
      <c r="H16" s="184">
        <v>468854</v>
      </c>
    </row>
    <row r="17" spans="1:8" ht="12.75">
      <c r="A17" s="169">
        <v>1993</v>
      </c>
      <c r="B17" s="170">
        <v>57.1</v>
      </c>
      <c r="C17" s="181">
        <v>491.38353765323996</v>
      </c>
      <c r="D17" s="170">
        <v>2805.8</v>
      </c>
      <c r="E17" s="182">
        <v>28.896661978772254</v>
      </c>
      <c r="F17" s="183">
        <v>810783.3591768538</v>
      </c>
      <c r="G17" s="183">
        <v>13337</v>
      </c>
      <c r="H17" s="184">
        <v>545496</v>
      </c>
    </row>
    <row r="18" spans="1:8" ht="12.75">
      <c r="A18" s="169">
        <v>1994</v>
      </c>
      <c r="B18" s="170">
        <v>60.2</v>
      </c>
      <c r="C18" s="181">
        <v>516.4119601328904</v>
      </c>
      <c r="D18" s="170">
        <v>3108.8</v>
      </c>
      <c r="E18" s="182">
        <v>27.267919175892203</v>
      </c>
      <c r="F18" s="183">
        <v>847703.5327491495</v>
      </c>
      <c r="G18" s="183">
        <v>10834</v>
      </c>
      <c r="H18" s="184">
        <v>688323</v>
      </c>
    </row>
    <row r="19" spans="1:8" ht="12.75">
      <c r="A19" s="169">
        <v>1995</v>
      </c>
      <c r="B19" s="170">
        <v>55.2</v>
      </c>
      <c r="C19" s="181">
        <v>514.7101449275361</v>
      </c>
      <c r="D19" s="170">
        <v>2841.2</v>
      </c>
      <c r="E19" s="182">
        <v>27.935042611758202</v>
      </c>
      <c r="F19" s="183">
        <v>793690.574928179</v>
      </c>
      <c r="G19" s="183">
        <v>3471</v>
      </c>
      <c r="H19" s="184">
        <v>742229</v>
      </c>
    </row>
    <row r="20" spans="1:8" ht="12.75">
      <c r="A20" s="169">
        <v>1996</v>
      </c>
      <c r="B20" s="170">
        <v>56.8</v>
      </c>
      <c r="C20" s="181">
        <v>585.6338028169014</v>
      </c>
      <c r="D20" s="170">
        <v>3326.4</v>
      </c>
      <c r="E20" s="182">
        <v>29.581815777769766</v>
      </c>
      <c r="F20" s="183">
        <v>984007.0679023475</v>
      </c>
      <c r="G20" s="183">
        <v>8857</v>
      </c>
      <c r="H20" s="184">
        <v>751221</v>
      </c>
    </row>
    <row r="21" spans="1:8" ht="12.75">
      <c r="A21" s="169">
        <v>1997</v>
      </c>
      <c r="B21" s="170">
        <v>57.7</v>
      </c>
      <c r="C21" s="181">
        <v>582.3570190641248</v>
      </c>
      <c r="D21" s="170">
        <v>3360.2</v>
      </c>
      <c r="E21" s="182">
        <v>30.964143617852468</v>
      </c>
      <c r="F21" s="183">
        <v>1040460.1348671162</v>
      </c>
      <c r="G21" s="183">
        <v>4480</v>
      </c>
      <c r="H21" s="184">
        <v>999378</v>
      </c>
    </row>
    <row r="22" spans="1:8" ht="12.75">
      <c r="A22" s="169">
        <v>1998</v>
      </c>
      <c r="B22" s="172">
        <v>60.1</v>
      </c>
      <c r="C22" s="181">
        <v>598.9850249584027</v>
      </c>
      <c r="D22" s="172">
        <v>3599.9</v>
      </c>
      <c r="E22" s="185">
        <v>33.47637421417668</v>
      </c>
      <c r="F22" s="186">
        <v>1205115.995336146</v>
      </c>
      <c r="G22" s="186">
        <v>4716</v>
      </c>
      <c r="H22" s="66">
        <v>865128</v>
      </c>
    </row>
    <row r="23" spans="1:8" ht="12.75">
      <c r="A23" s="169">
        <v>1999</v>
      </c>
      <c r="B23" s="172">
        <v>63.4</v>
      </c>
      <c r="C23" s="181">
        <f>D23/B23*10</f>
        <v>611.1514195583596</v>
      </c>
      <c r="D23" s="172">
        <v>3874.7</v>
      </c>
      <c r="E23" s="185">
        <v>32.100056495137814</v>
      </c>
      <c r="F23" s="186">
        <f>D23*E23*10</f>
        <v>1243780.8890171049</v>
      </c>
      <c r="G23" s="186">
        <v>19596</v>
      </c>
      <c r="H23" s="66">
        <v>958429</v>
      </c>
    </row>
    <row r="24" spans="1:8" ht="12.75">
      <c r="A24" s="169">
        <v>2000</v>
      </c>
      <c r="B24" s="172">
        <v>62.3</v>
      </c>
      <c r="C24" s="181">
        <f>D24/B24*10</f>
        <v>604.5425361155699</v>
      </c>
      <c r="D24" s="172">
        <v>3766.3</v>
      </c>
      <c r="E24" s="185">
        <v>43.24282091041314</v>
      </c>
      <c r="F24" s="186">
        <f>D24*E24*10</f>
        <v>1628654.36394889</v>
      </c>
      <c r="G24" s="186">
        <v>10441.102</v>
      </c>
      <c r="H24" s="66">
        <v>891755.71</v>
      </c>
    </row>
    <row r="25" spans="1:8" ht="12.75">
      <c r="A25" s="169">
        <v>2001</v>
      </c>
      <c r="B25" s="172">
        <v>63.03</v>
      </c>
      <c r="C25" s="181">
        <f>D25/B25*10</f>
        <v>630.1270823417419</v>
      </c>
      <c r="D25" s="172">
        <v>3971.691</v>
      </c>
      <c r="E25" s="185">
        <v>33.61</v>
      </c>
      <c r="F25" s="186">
        <f>D25*E25*10</f>
        <v>1334885.3451</v>
      </c>
      <c r="G25" s="186">
        <v>35444.776</v>
      </c>
      <c r="H25" s="66">
        <v>1041117.228</v>
      </c>
    </row>
    <row r="26" spans="1:8" ht="12.75">
      <c r="A26" s="169">
        <v>2002</v>
      </c>
      <c r="B26" s="172">
        <v>59.266</v>
      </c>
      <c r="C26" s="181">
        <f>D26/B26*10</f>
        <v>671.501029257922</v>
      </c>
      <c r="D26" s="172">
        <v>3979.718</v>
      </c>
      <c r="E26" s="185">
        <v>45.97</v>
      </c>
      <c r="F26" s="186">
        <f>D26*E26*10</f>
        <v>1829476.3645999997</v>
      </c>
      <c r="G26" s="186">
        <v>47180.695</v>
      </c>
      <c r="H26" s="66">
        <v>974399.34</v>
      </c>
    </row>
    <row r="27" spans="1:8" ht="13.5" thickBot="1">
      <c r="A27" s="174" t="s">
        <v>326</v>
      </c>
      <c r="B27" s="175">
        <v>64.5</v>
      </c>
      <c r="C27" s="187">
        <f>D27/B27*10</f>
        <v>596.6821705426356</v>
      </c>
      <c r="D27" s="175">
        <v>3848.6</v>
      </c>
      <c r="E27" s="188">
        <v>49.09</v>
      </c>
      <c r="F27" s="68">
        <f>D27*E27*10</f>
        <v>1889277.74</v>
      </c>
      <c r="G27" s="68"/>
      <c r="H27" s="69"/>
    </row>
    <row r="28" spans="1:8" ht="12.75">
      <c r="A28" s="189" t="s">
        <v>21</v>
      </c>
      <c r="B28" s="77"/>
      <c r="C28" s="190"/>
      <c r="D28" s="191"/>
      <c r="E28" s="192"/>
      <c r="F28" s="193"/>
      <c r="G28" s="77"/>
      <c r="H28" s="77"/>
    </row>
    <row r="29" spans="1:8" ht="12.75">
      <c r="A29" s="189"/>
      <c r="B29" s="77"/>
      <c r="C29" s="190"/>
      <c r="D29" s="191"/>
      <c r="E29" s="192"/>
      <c r="F29" s="193"/>
      <c r="G29" s="77"/>
      <c r="H29" s="77"/>
    </row>
    <row r="30" spans="1:8" ht="12.75">
      <c r="A30" s="189"/>
      <c r="B30" s="77"/>
      <c r="C30" s="190"/>
      <c r="D30" s="191"/>
      <c r="E30" s="192"/>
      <c r="F30" s="193"/>
      <c r="G30" s="77"/>
      <c r="H30" s="7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I2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70"/>
    </row>
    <row r="2" s="72" customFormat="1" ht="14.25"/>
    <row r="3" spans="1:7" ht="15">
      <c r="A3" s="328" t="s">
        <v>313</v>
      </c>
      <c r="B3" s="328"/>
      <c r="C3" s="328"/>
      <c r="D3" s="328"/>
      <c r="E3" s="328"/>
      <c r="F3" s="328"/>
      <c r="G3" s="328"/>
    </row>
    <row r="4" spans="1:9" ht="12.75">
      <c r="A4" s="130"/>
      <c r="B4" s="74"/>
      <c r="C4" s="74"/>
      <c r="D4" s="74"/>
      <c r="E4" s="74"/>
      <c r="F4" s="74"/>
      <c r="G4" s="74"/>
      <c r="H4" s="165"/>
      <c r="I4" s="165"/>
    </row>
    <row r="5" spans="2:7" ht="12.75">
      <c r="B5" s="73" t="s">
        <v>46</v>
      </c>
      <c r="C5" s="74"/>
      <c r="D5" s="73" t="s">
        <v>47</v>
      </c>
      <c r="E5" s="74"/>
      <c r="F5" s="73" t="s">
        <v>48</v>
      </c>
      <c r="G5" s="74"/>
    </row>
    <row r="6" spans="1:7" ht="12.75">
      <c r="A6" s="82" t="s">
        <v>5</v>
      </c>
      <c r="B6" s="76" t="s">
        <v>2</v>
      </c>
      <c r="C6" s="76" t="s">
        <v>3</v>
      </c>
      <c r="D6" s="76" t="s">
        <v>2</v>
      </c>
      <c r="E6" s="76" t="s">
        <v>3</v>
      </c>
      <c r="F6" s="76" t="s">
        <v>2</v>
      </c>
      <c r="G6" s="76" t="s">
        <v>3</v>
      </c>
    </row>
    <row r="7" spans="1:7" ht="13.5" thickBot="1">
      <c r="A7" s="77"/>
      <c r="B7" s="76" t="s">
        <v>6</v>
      </c>
      <c r="C7" s="76" t="s">
        <v>7</v>
      </c>
      <c r="D7" s="76" t="s">
        <v>6</v>
      </c>
      <c r="E7" s="76" t="s">
        <v>7</v>
      </c>
      <c r="F7" s="76" t="s">
        <v>6</v>
      </c>
      <c r="G7" s="76" t="s">
        <v>7</v>
      </c>
    </row>
    <row r="8" spans="1:7" ht="12.75">
      <c r="A8" s="166">
        <v>1985</v>
      </c>
      <c r="B8" s="167">
        <v>6.2</v>
      </c>
      <c r="C8" s="167">
        <v>329.5</v>
      </c>
      <c r="D8" s="167">
        <v>44.5</v>
      </c>
      <c r="E8" s="167">
        <v>1545.8</v>
      </c>
      <c r="F8" s="167">
        <v>10</v>
      </c>
      <c r="G8" s="168">
        <v>553.7</v>
      </c>
    </row>
    <row r="9" spans="1:7" ht="12.75">
      <c r="A9" s="169">
        <v>1986</v>
      </c>
      <c r="B9" s="170">
        <v>6.2</v>
      </c>
      <c r="C9" s="170">
        <v>514.8</v>
      </c>
      <c r="D9" s="170">
        <v>41.6</v>
      </c>
      <c r="E9" s="170">
        <v>1362</v>
      </c>
      <c r="F9" s="170">
        <v>9.3</v>
      </c>
      <c r="G9" s="171">
        <v>522.8</v>
      </c>
    </row>
    <row r="10" spans="1:7" ht="12.75">
      <c r="A10" s="169">
        <v>1987</v>
      </c>
      <c r="B10" s="170">
        <v>7.4</v>
      </c>
      <c r="C10" s="170">
        <v>453.1</v>
      </c>
      <c r="D10" s="170">
        <v>40.2</v>
      </c>
      <c r="E10" s="170">
        <v>1451.4</v>
      </c>
      <c r="F10" s="170">
        <v>8.6</v>
      </c>
      <c r="G10" s="171">
        <v>542.7</v>
      </c>
    </row>
    <row r="11" spans="1:7" ht="12.75">
      <c r="A11" s="169">
        <v>1988</v>
      </c>
      <c r="B11" s="170">
        <v>5.8</v>
      </c>
      <c r="C11" s="170">
        <v>447.8</v>
      </c>
      <c r="D11" s="170">
        <v>42.5</v>
      </c>
      <c r="E11" s="170">
        <v>1467.8</v>
      </c>
      <c r="F11" s="170">
        <v>12.1</v>
      </c>
      <c r="G11" s="171">
        <v>665.8</v>
      </c>
    </row>
    <row r="12" spans="1:7" ht="12.75">
      <c r="A12" s="169">
        <v>1989</v>
      </c>
      <c r="B12" s="170">
        <v>6.5</v>
      </c>
      <c r="C12" s="170">
        <v>480.6</v>
      </c>
      <c r="D12" s="170">
        <v>42.4</v>
      </c>
      <c r="E12" s="170">
        <v>1718.1</v>
      </c>
      <c r="F12" s="170">
        <v>12.1</v>
      </c>
      <c r="G12" s="171">
        <v>765.1</v>
      </c>
    </row>
    <row r="13" spans="1:7" ht="12.75">
      <c r="A13" s="169">
        <v>1990</v>
      </c>
      <c r="B13" s="170">
        <v>8.2</v>
      </c>
      <c r="C13" s="170">
        <v>541.9</v>
      </c>
      <c r="D13" s="170">
        <v>50</v>
      </c>
      <c r="E13" s="170">
        <v>1918.6</v>
      </c>
      <c r="F13" s="170">
        <v>11.9</v>
      </c>
      <c r="G13" s="171">
        <v>709.8</v>
      </c>
    </row>
    <row r="14" spans="1:7" ht="12.75">
      <c r="A14" s="169">
        <v>1991</v>
      </c>
      <c r="B14" s="170">
        <v>6.1</v>
      </c>
      <c r="C14" s="170">
        <v>481.6</v>
      </c>
      <c r="D14" s="170">
        <v>43.8</v>
      </c>
      <c r="E14" s="170">
        <v>1623.4</v>
      </c>
      <c r="F14" s="170">
        <v>9.9</v>
      </c>
      <c r="G14" s="171">
        <v>560.3</v>
      </c>
    </row>
    <row r="15" spans="1:7" ht="12.75">
      <c r="A15" s="169">
        <v>1992</v>
      </c>
      <c r="B15" s="170">
        <v>8.3</v>
      </c>
      <c r="C15" s="170">
        <v>667.2</v>
      </c>
      <c r="D15" s="170">
        <v>40</v>
      </c>
      <c r="E15" s="170">
        <v>1554.4</v>
      </c>
      <c r="F15" s="170">
        <v>7.6</v>
      </c>
      <c r="G15" s="171">
        <v>426.2</v>
      </c>
    </row>
    <row r="16" spans="1:7" ht="12.75">
      <c r="A16" s="169">
        <v>1993</v>
      </c>
      <c r="B16" s="170">
        <v>8.4</v>
      </c>
      <c r="C16" s="170">
        <v>673.3</v>
      </c>
      <c r="D16" s="170">
        <v>40.8</v>
      </c>
      <c r="E16" s="170">
        <v>1626.1</v>
      </c>
      <c r="F16" s="170">
        <v>7.9</v>
      </c>
      <c r="G16" s="171">
        <v>506.4</v>
      </c>
    </row>
    <row r="17" spans="1:7" ht="12.75">
      <c r="A17" s="169">
        <v>1994</v>
      </c>
      <c r="B17" s="170">
        <v>9.4</v>
      </c>
      <c r="C17" s="170">
        <v>758.1</v>
      </c>
      <c r="D17" s="170">
        <v>42.9</v>
      </c>
      <c r="E17" s="170">
        <v>1791.1</v>
      </c>
      <c r="F17" s="170">
        <v>7.9</v>
      </c>
      <c r="G17" s="171">
        <v>559.6</v>
      </c>
    </row>
    <row r="18" spans="1:7" ht="12.75">
      <c r="A18" s="169">
        <v>1995</v>
      </c>
      <c r="B18" s="170">
        <v>7</v>
      </c>
      <c r="C18" s="170">
        <v>553</v>
      </c>
      <c r="D18" s="170">
        <v>38.2</v>
      </c>
      <c r="E18" s="170">
        <v>1487.3</v>
      </c>
      <c r="F18" s="170">
        <v>10.1</v>
      </c>
      <c r="G18" s="171">
        <v>800.9</v>
      </c>
    </row>
    <row r="19" spans="1:7" ht="12.75">
      <c r="A19" s="169">
        <v>1996</v>
      </c>
      <c r="B19" s="170">
        <v>7.5</v>
      </c>
      <c r="C19" s="170">
        <v>601.2</v>
      </c>
      <c r="D19" s="170">
        <v>38.4</v>
      </c>
      <c r="E19" s="170">
        <v>1836.6</v>
      </c>
      <c r="F19" s="170">
        <v>10.9</v>
      </c>
      <c r="G19" s="171">
        <v>888.6</v>
      </c>
    </row>
    <row r="20" spans="1:7" ht="12.75">
      <c r="A20" s="169">
        <v>1997</v>
      </c>
      <c r="B20" s="170">
        <v>7.6</v>
      </c>
      <c r="C20" s="170">
        <v>673.8</v>
      </c>
      <c r="D20" s="170">
        <v>38.2</v>
      </c>
      <c r="E20" s="170">
        <v>1698.3</v>
      </c>
      <c r="F20" s="170">
        <v>11.9</v>
      </c>
      <c r="G20" s="171">
        <v>988.1</v>
      </c>
    </row>
    <row r="21" spans="1:7" ht="12.75">
      <c r="A21" s="169">
        <v>1998</v>
      </c>
      <c r="B21" s="172">
        <v>7.7</v>
      </c>
      <c r="C21" s="172">
        <v>632.7</v>
      </c>
      <c r="D21" s="172">
        <v>40.4</v>
      </c>
      <c r="E21" s="172">
        <v>2002.39</v>
      </c>
      <c r="F21" s="172">
        <v>12.1</v>
      </c>
      <c r="G21" s="173">
        <v>964.8</v>
      </c>
    </row>
    <row r="22" spans="1:7" ht="12.75">
      <c r="A22" s="169">
        <v>1999</v>
      </c>
      <c r="B22" s="172">
        <v>7.9</v>
      </c>
      <c r="C22" s="172">
        <v>635.5</v>
      </c>
      <c r="D22" s="172">
        <v>43.1</v>
      </c>
      <c r="E22" s="172">
        <v>2236.3</v>
      </c>
      <c r="F22" s="172">
        <v>12.4</v>
      </c>
      <c r="G22" s="173">
        <v>1003</v>
      </c>
    </row>
    <row r="23" spans="1:7" ht="12.75">
      <c r="A23" s="169">
        <v>2000</v>
      </c>
      <c r="B23" s="172">
        <v>12</v>
      </c>
      <c r="C23" s="172">
        <v>1023.2</v>
      </c>
      <c r="D23" s="172">
        <v>41.5</v>
      </c>
      <c r="E23" s="172">
        <v>2116.6</v>
      </c>
      <c r="F23" s="172">
        <v>8.7</v>
      </c>
      <c r="G23" s="173">
        <v>627</v>
      </c>
    </row>
    <row r="24" spans="1:7" ht="12.75">
      <c r="A24" s="169">
        <v>2001</v>
      </c>
      <c r="B24" s="172">
        <v>11.766</v>
      </c>
      <c r="C24" s="172">
        <v>1002.038</v>
      </c>
      <c r="D24" s="172">
        <v>42.377</v>
      </c>
      <c r="E24" s="172">
        <v>2306.713</v>
      </c>
      <c r="F24" s="172">
        <v>8.887</v>
      </c>
      <c r="G24" s="173">
        <v>662.94</v>
      </c>
    </row>
    <row r="25" spans="1:7" ht="13.5" thickBot="1">
      <c r="A25" s="174">
        <v>2002</v>
      </c>
      <c r="B25" s="175">
        <v>11.639</v>
      </c>
      <c r="C25" s="175">
        <v>1010.302</v>
      </c>
      <c r="D25" s="175">
        <v>39.302</v>
      </c>
      <c r="E25" s="175">
        <v>2278.67</v>
      </c>
      <c r="F25" s="175">
        <v>8.577</v>
      </c>
      <c r="G25" s="176">
        <v>698.335</v>
      </c>
    </row>
  </sheetData>
  <mergeCells count="2">
    <mergeCell ref="A3:G3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7433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341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93</v>
      </c>
      <c r="D8" s="300">
        <v>39</v>
      </c>
      <c r="E8" s="301">
        <v>132</v>
      </c>
      <c r="F8" s="300" t="s">
        <v>20</v>
      </c>
      <c r="G8" s="300">
        <v>22000</v>
      </c>
      <c r="H8" s="307">
        <v>30000</v>
      </c>
      <c r="I8" s="300">
        <v>3216</v>
      </c>
      <c r="J8" s="285"/>
      <c r="K8" s="285"/>
    </row>
    <row r="9" spans="1:11" ht="12.75">
      <c r="A9" s="77" t="s">
        <v>230</v>
      </c>
      <c r="B9" s="272" t="s">
        <v>20</v>
      </c>
      <c r="C9" s="272">
        <v>39</v>
      </c>
      <c r="D9" s="271">
        <v>7</v>
      </c>
      <c r="E9" s="267">
        <v>46</v>
      </c>
      <c r="F9" s="272" t="s">
        <v>20</v>
      </c>
      <c r="G9" s="272">
        <v>24000</v>
      </c>
      <c r="H9" s="271">
        <v>40000</v>
      </c>
      <c r="I9" s="272">
        <v>1216</v>
      </c>
      <c r="J9" s="285"/>
      <c r="K9" s="285"/>
    </row>
    <row r="10" spans="1:11" ht="12.75">
      <c r="A10" s="77" t="s">
        <v>231</v>
      </c>
      <c r="B10" s="267" t="s">
        <v>20</v>
      </c>
      <c r="C10" s="267">
        <v>181</v>
      </c>
      <c r="D10" s="267" t="s">
        <v>20</v>
      </c>
      <c r="E10" s="267">
        <v>181</v>
      </c>
      <c r="F10" s="272" t="s">
        <v>20</v>
      </c>
      <c r="G10" s="272">
        <v>23000</v>
      </c>
      <c r="H10" s="267" t="s">
        <v>20</v>
      </c>
      <c r="I10" s="267">
        <v>4163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95</v>
      </c>
      <c r="D11" s="271">
        <v>105</v>
      </c>
      <c r="E11" s="267">
        <v>200</v>
      </c>
      <c r="F11" s="272" t="s">
        <v>20</v>
      </c>
      <c r="G11" s="272">
        <v>22000</v>
      </c>
      <c r="H11" s="271">
        <v>30000</v>
      </c>
      <c r="I11" s="272">
        <v>5240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f>SUM(C8:C11)</f>
        <v>408</v>
      </c>
      <c r="D12" s="302">
        <f>SUM(D8:D11)</f>
        <v>151</v>
      </c>
      <c r="E12" s="302">
        <f>SUM(E8:E11)</f>
        <v>559</v>
      </c>
      <c r="F12" s="303" t="s">
        <v>20</v>
      </c>
      <c r="G12" s="303">
        <f>((G8*C8)+(G9*C9)+(G10*C10)+(G11*C11))/C12</f>
        <v>22634.803921568626</v>
      </c>
      <c r="H12" s="303">
        <f>((H8*D8)+(H9*D9)+(H11*D11))/D12</f>
        <v>30463.576158940396</v>
      </c>
      <c r="I12" s="302">
        <f>SUM(I8:I11)</f>
        <v>13835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20</v>
      </c>
      <c r="C14" s="305">
        <v>30</v>
      </c>
      <c r="D14" s="305">
        <v>30</v>
      </c>
      <c r="E14" s="302">
        <v>80</v>
      </c>
      <c r="F14" s="303">
        <v>15000</v>
      </c>
      <c r="G14" s="305">
        <v>25000</v>
      </c>
      <c r="H14" s="305">
        <v>55000</v>
      </c>
      <c r="I14" s="303">
        <v>2700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>
        <v>98</v>
      </c>
      <c r="C16" s="302" t="s">
        <v>20</v>
      </c>
      <c r="D16" s="305">
        <v>17</v>
      </c>
      <c r="E16" s="302">
        <v>115</v>
      </c>
      <c r="F16" s="303">
        <v>15000</v>
      </c>
      <c r="G16" s="303" t="s">
        <v>20</v>
      </c>
      <c r="H16" s="305">
        <v>80000</v>
      </c>
      <c r="I16" s="302">
        <v>2830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45</v>
      </c>
      <c r="D18" s="271">
        <v>10</v>
      </c>
      <c r="E18" s="267">
        <v>55</v>
      </c>
      <c r="F18" s="272" t="s">
        <v>20</v>
      </c>
      <c r="G18" s="272">
        <v>26650</v>
      </c>
      <c r="H18" s="271">
        <v>55000</v>
      </c>
      <c r="I18" s="272">
        <v>1749</v>
      </c>
      <c r="J18" s="285"/>
      <c r="K18" s="285"/>
    </row>
    <row r="19" spans="1:11" ht="12.75">
      <c r="A19" s="77" t="s">
        <v>237</v>
      </c>
      <c r="B19" s="272">
        <v>35</v>
      </c>
      <c r="C19" s="271">
        <v>22</v>
      </c>
      <c r="D19" s="271">
        <v>13</v>
      </c>
      <c r="E19" s="267">
        <v>70</v>
      </c>
      <c r="F19" s="272">
        <v>13250</v>
      </c>
      <c r="G19" s="271">
        <v>32000</v>
      </c>
      <c r="H19" s="271">
        <v>52500</v>
      </c>
      <c r="I19" s="272">
        <v>1850</v>
      </c>
      <c r="J19" s="285"/>
      <c r="K19" s="285"/>
    </row>
    <row r="20" spans="1:11" ht="12.75">
      <c r="A20" s="77" t="s">
        <v>238</v>
      </c>
      <c r="B20" s="272">
        <v>60</v>
      </c>
      <c r="C20" s="272">
        <v>53</v>
      </c>
      <c r="D20" s="271">
        <v>42</v>
      </c>
      <c r="E20" s="267">
        <v>155</v>
      </c>
      <c r="F20" s="272">
        <v>14500</v>
      </c>
      <c r="G20" s="272">
        <v>32000</v>
      </c>
      <c r="H20" s="271">
        <v>52000</v>
      </c>
      <c r="I20" s="272">
        <v>4750</v>
      </c>
      <c r="J20" s="285"/>
      <c r="K20" s="285"/>
    </row>
    <row r="21" spans="1:11" ht="12.75">
      <c r="A21" s="286" t="s">
        <v>366</v>
      </c>
      <c r="B21" s="302">
        <v>95</v>
      </c>
      <c r="C21" s="302">
        <v>120</v>
      </c>
      <c r="D21" s="305">
        <v>65</v>
      </c>
      <c r="E21" s="302">
        <v>280</v>
      </c>
      <c r="F21" s="303">
        <v>14039</v>
      </c>
      <c r="G21" s="303">
        <v>29994</v>
      </c>
      <c r="H21" s="305">
        <v>52562</v>
      </c>
      <c r="I21" s="302">
        <v>8349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1916</v>
      </c>
      <c r="D23" s="305">
        <v>30</v>
      </c>
      <c r="E23" s="302">
        <v>1946</v>
      </c>
      <c r="F23" s="302" t="s">
        <v>20</v>
      </c>
      <c r="G23" s="303">
        <v>65131</v>
      </c>
      <c r="H23" s="305">
        <v>73833</v>
      </c>
      <c r="I23" s="303">
        <v>127006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374</v>
      </c>
      <c r="D25" s="305">
        <v>8</v>
      </c>
      <c r="E25" s="302">
        <v>382</v>
      </c>
      <c r="F25" s="302" t="s">
        <v>20</v>
      </c>
      <c r="G25" s="303">
        <v>60000</v>
      </c>
      <c r="H25" s="305">
        <v>92000</v>
      </c>
      <c r="I25" s="303">
        <v>23176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>
        <v>27</v>
      </c>
      <c r="D27" s="267" t="s">
        <v>20</v>
      </c>
      <c r="E27" s="267">
        <v>27</v>
      </c>
      <c r="F27" s="267" t="s">
        <v>20</v>
      </c>
      <c r="G27" s="272">
        <v>73964</v>
      </c>
      <c r="H27" s="267" t="s">
        <v>20</v>
      </c>
      <c r="I27" s="267">
        <v>1997</v>
      </c>
      <c r="J27" s="285"/>
      <c r="K27" s="285"/>
    </row>
    <row r="28" spans="1:11" ht="12.75">
      <c r="A28" s="77" t="s">
        <v>242</v>
      </c>
      <c r="B28" s="267" t="s">
        <v>20</v>
      </c>
      <c r="C28" s="267">
        <v>13</v>
      </c>
      <c r="D28" s="267" t="s">
        <v>20</v>
      </c>
      <c r="E28" s="267">
        <v>13</v>
      </c>
      <c r="F28" s="267" t="s">
        <v>20</v>
      </c>
      <c r="G28" s="272">
        <v>34000</v>
      </c>
      <c r="H28" s="267" t="s">
        <v>20</v>
      </c>
      <c r="I28" s="267">
        <v>442</v>
      </c>
      <c r="J28" s="285"/>
      <c r="K28" s="285"/>
    </row>
    <row r="29" spans="1:11" ht="12.75">
      <c r="A29" s="77" t="s">
        <v>243</v>
      </c>
      <c r="B29" s="267" t="s">
        <v>20</v>
      </c>
      <c r="C29" s="272">
        <v>1311</v>
      </c>
      <c r="D29" s="267" t="s">
        <v>20</v>
      </c>
      <c r="E29" s="267">
        <v>1311</v>
      </c>
      <c r="F29" s="267" t="s">
        <v>20</v>
      </c>
      <c r="G29" s="272">
        <v>65000</v>
      </c>
      <c r="H29" s="267" t="s">
        <v>20</v>
      </c>
      <c r="I29" s="272">
        <v>85215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1351</v>
      </c>
      <c r="D30" s="302" t="s">
        <v>20</v>
      </c>
      <c r="E30" s="302">
        <v>1351</v>
      </c>
      <c r="F30" s="302" t="s">
        <v>20</v>
      </c>
      <c r="G30" s="303">
        <v>64881</v>
      </c>
      <c r="H30" s="302" t="s">
        <v>20</v>
      </c>
      <c r="I30" s="302">
        <v>87654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55</v>
      </c>
      <c r="C32" s="304">
        <v>672</v>
      </c>
      <c r="D32" s="271">
        <v>186</v>
      </c>
      <c r="E32" s="267">
        <v>913</v>
      </c>
      <c r="F32" s="304">
        <v>10040</v>
      </c>
      <c r="G32" s="304">
        <v>40624</v>
      </c>
      <c r="H32" s="271">
        <v>83210</v>
      </c>
      <c r="I32" s="272">
        <v>43329</v>
      </c>
      <c r="J32" s="285"/>
      <c r="K32" s="285"/>
    </row>
    <row r="33" spans="1:11" ht="12.75">
      <c r="A33" s="77" t="s">
        <v>245</v>
      </c>
      <c r="B33" s="304">
        <v>4</v>
      </c>
      <c r="C33" s="304">
        <v>171</v>
      </c>
      <c r="D33" s="267" t="s">
        <v>20</v>
      </c>
      <c r="E33" s="267">
        <v>175</v>
      </c>
      <c r="F33" s="304">
        <v>12000</v>
      </c>
      <c r="G33" s="304">
        <v>35000</v>
      </c>
      <c r="H33" s="267" t="s">
        <v>20</v>
      </c>
      <c r="I33" s="272">
        <v>6033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420</v>
      </c>
      <c r="D34" s="267" t="s">
        <v>20</v>
      </c>
      <c r="E34" s="267">
        <v>420</v>
      </c>
      <c r="F34" s="304" t="s">
        <v>20</v>
      </c>
      <c r="G34" s="304">
        <v>37136</v>
      </c>
      <c r="H34" s="267" t="s">
        <v>20</v>
      </c>
      <c r="I34" s="272">
        <v>15597</v>
      </c>
      <c r="J34" s="285"/>
      <c r="K34" s="285"/>
    </row>
    <row r="35" spans="1:11" ht="12.75">
      <c r="A35" s="77" t="s">
        <v>247</v>
      </c>
      <c r="B35" s="304">
        <v>2</v>
      </c>
      <c r="C35" s="304">
        <v>1501</v>
      </c>
      <c r="D35" s="271">
        <v>13</v>
      </c>
      <c r="E35" s="267">
        <v>1516</v>
      </c>
      <c r="F35" s="304">
        <v>9500</v>
      </c>
      <c r="G35" s="304">
        <v>38840</v>
      </c>
      <c r="H35" s="271">
        <v>75800</v>
      </c>
      <c r="I35" s="272">
        <v>59303</v>
      </c>
      <c r="J35" s="285"/>
      <c r="K35" s="285"/>
    </row>
    <row r="36" spans="1:11" ht="12.75">
      <c r="A36" s="286" t="s">
        <v>248</v>
      </c>
      <c r="B36" s="302">
        <v>61</v>
      </c>
      <c r="C36" s="302">
        <v>2764</v>
      </c>
      <c r="D36" s="305">
        <v>199</v>
      </c>
      <c r="E36" s="302">
        <v>3024</v>
      </c>
      <c r="F36" s="303">
        <v>10151</v>
      </c>
      <c r="G36" s="303">
        <v>38777</v>
      </c>
      <c r="H36" s="305">
        <v>82726</v>
      </c>
      <c r="I36" s="302">
        <v>124262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>
        <v>66</v>
      </c>
      <c r="C38" s="303">
        <v>827</v>
      </c>
      <c r="D38" s="305">
        <v>445</v>
      </c>
      <c r="E38" s="302">
        <v>1338</v>
      </c>
      <c r="F38" s="303">
        <v>16000</v>
      </c>
      <c r="G38" s="303">
        <v>45500</v>
      </c>
      <c r="H38" s="305">
        <v>80000</v>
      </c>
      <c r="I38" s="303">
        <v>74285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97</v>
      </c>
      <c r="D40" s="267" t="s">
        <v>20</v>
      </c>
      <c r="E40" s="267">
        <v>97</v>
      </c>
      <c r="F40" s="267" t="s">
        <v>20</v>
      </c>
      <c r="G40" s="272">
        <v>24500</v>
      </c>
      <c r="H40" s="267" t="s">
        <v>20</v>
      </c>
      <c r="I40" s="272">
        <v>2377</v>
      </c>
      <c r="J40" s="285"/>
      <c r="K40" s="285"/>
    </row>
    <row r="41" spans="1:11" ht="12.75">
      <c r="A41" s="77" t="s">
        <v>251</v>
      </c>
      <c r="B41" s="272" t="s">
        <v>20</v>
      </c>
      <c r="C41" s="272">
        <v>57</v>
      </c>
      <c r="D41" s="271">
        <v>8</v>
      </c>
      <c r="E41" s="267">
        <v>65</v>
      </c>
      <c r="F41" s="272" t="s">
        <v>20</v>
      </c>
      <c r="G41" s="272">
        <v>25000</v>
      </c>
      <c r="H41" s="271">
        <v>35000</v>
      </c>
      <c r="I41" s="272">
        <v>1705</v>
      </c>
      <c r="J41" s="285"/>
      <c r="K41" s="285"/>
    </row>
    <row r="42" spans="1:11" ht="12.75">
      <c r="A42" s="77" t="s">
        <v>252</v>
      </c>
      <c r="B42" s="272" t="s">
        <v>20</v>
      </c>
      <c r="C42" s="272">
        <v>186</v>
      </c>
      <c r="D42" s="271">
        <v>4</v>
      </c>
      <c r="E42" s="267">
        <v>190</v>
      </c>
      <c r="F42" s="272" t="s">
        <v>20</v>
      </c>
      <c r="G42" s="272">
        <v>20000</v>
      </c>
      <c r="H42" s="271">
        <v>36000</v>
      </c>
      <c r="I42" s="272">
        <v>3864</v>
      </c>
      <c r="J42" s="285"/>
      <c r="K42" s="285"/>
    </row>
    <row r="43" spans="1:11" ht="12.75">
      <c r="A43" s="77" t="s">
        <v>253</v>
      </c>
      <c r="B43" s="267" t="s">
        <v>20</v>
      </c>
      <c r="C43" s="272" t="s">
        <v>20</v>
      </c>
      <c r="D43" s="271">
        <v>10</v>
      </c>
      <c r="E43" s="267">
        <v>10</v>
      </c>
      <c r="F43" s="267" t="s">
        <v>20</v>
      </c>
      <c r="G43" s="272" t="s">
        <v>20</v>
      </c>
      <c r="H43" s="271">
        <v>90000</v>
      </c>
      <c r="I43" s="272">
        <v>900</v>
      </c>
      <c r="J43" s="285"/>
      <c r="K43" s="285"/>
    </row>
    <row r="44" spans="1:11" ht="12.75">
      <c r="A44" s="77" t="s">
        <v>254</v>
      </c>
      <c r="B44" s="272">
        <v>1</v>
      </c>
      <c r="C44" s="272">
        <v>56</v>
      </c>
      <c r="D44" s="271">
        <v>5</v>
      </c>
      <c r="E44" s="267">
        <v>62</v>
      </c>
      <c r="F44" s="272">
        <v>8000</v>
      </c>
      <c r="G44" s="272">
        <v>20000</v>
      </c>
      <c r="H44" s="271">
        <v>21000</v>
      </c>
      <c r="I44" s="272">
        <v>1233</v>
      </c>
      <c r="J44" s="285"/>
      <c r="K44" s="285"/>
    </row>
    <row r="45" spans="1:11" ht="12.75">
      <c r="A45" s="77" t="s">
        <v>255</v>
      </c>
      <c r="B45" s="267" t="s">
        <v>20</v>
      </c>
      <c r="C45" s="272">
        <v>3</v>
      </c>
      <c r="D45" s="271">
        <v>1</v>
      </c>
      <c r="E45" s="267">
        <v>4</v>
      </c>
      <c r="F45" s="267" t="s">
        <v>20</v>
      </c>
      <c r="G45" s="272">
        <v>30000</v>
      </c>
      <c r="H45" s="271">
        <v>50000</v>
      </c>
      <c r="I45" s="272">
        <v>140</v>
      </c>
      <c r="J45" s="285"/>
      <c r="K45" s="285"/>
    </row>
    <row r="46" spans="1:11" ht="12.75">
      <c r="A46" s="77" t="s">
        <v>256</v>
      </c>
      <c r="B46" s="272">
        <v>1</v>
      </c>
      <c r="C46" s="272">
        <v>10</v>
      </c>
      <c r="D46" s="267" t="s">
        <v>20</v>
      </c>
      <c r="E46" s="267">
        <v>11</v>
      </c>
      <c r="F46" s="272">
        <v>20000</v>
      </c>
      <c r="G46" s="272">
        <v>22000</v>
      </c>
      <c r="H46" s="267" t="s">
        <v>20</v>
      </c>
      <c r="I46" s="272">
        <v>240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30</v>
      </c>
      <c r="D47" s="271">
        <v>10</v>
      </c>
      <c r="E47" s="267">
        <v>40</v>
      </c>
      <c r="F47" s="267" t="s">
        <v>20</v>
      </c>
      <c r="G47" s="272">
        <v>42000</v>
      </c>
      <c r="H47" s="271">
        <v>105000</v>
      </c>
      <c r="I47" s="272">
        <v>2310</v>
      </c>
      <c r="J47" s="285"/>
      <c r="K47" s="285"/>
    </row>
    <row r="48" spans="1:11" ht="12.75">
      <c r="A48" s="77" t="s">
        <v>258</v>
      </c>
      <c r="B48" s="272" t="s">
        <v>20</v>
      </c>
      <c r="C48" s="272">
        <v>14</v>
      </c>
      <c r="D48" s="271">
        <v>2</v>
      </c>
      <c r="E48" s="267">
        <v>16</v>
      </c>
      <c r="F48" s="272" t="s">
        <v>20</v>
      </c>
      <c r="G48" s="272">
        <v>60000</v>
      </c>
      <c r="H48" s="271">
        <v>70000</v>
      </c>
      <c r="I48" s="272">
        <v>980</v>
      </c>
      <c r="J48" s="285"/>
      <c r="K48" s="285"/>
    </row>
    <row r="49" spans="1:11" ht="12.75">
      <c r="A49" s="286" t="s">
        <v>368</v>
      </c>
      <c r="B49" s="302">
        <v>2</v>
      </c>
      <c r="C49" s="302">
        <v>453</v>
      </c>
      <c r="D49" s="305">
        <v>40</v>
      </c>
      <c r="E49" s="302">
        <v>495</v>
      </c>
      <c r="F49" s="303">
        <v>14000</v>
      </c>
      <c r="G49" s="303">
        <v>24396</v>
      </c>
      <c r="H49" s="305">
        <v>66725</v>
      </c>
      <c r="I49" s="302">
        <v>13749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104</v>
      </c>
      <c r="D51" s="302" t="s">
        <v>20</v>
      </c>
      <c r="E51" s="302">
        <v>104</v>
      </c>
      <c r="F51" s="302" t="s">
        <v>20</v>
      </c>
      <c r="G51" s="303">
        <v>45000</v>
      </c>
      <c r="H51" s="302" t="s">
        <v>20</v>
      </c>
      <c r="I51" s="303">
        <v>4680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71">
        <v>100</v>
      </c>
      <c r="C53" s="272">
        <v>500</v>
      </c>
      <c r="D53" s="267" t="s">
        <v>20</v>
      </c>
      <c r="E53" s="267">
        <v>600</v>
      </c>
      <c r="F53" s="271">
        <v>8000</v>
      </c>
      <c r="G53" s="272">
        <v>31300</v>
      </c>
      <c r="H53" s="267" t="s">
        <v>20</v>
      </c>
      <c r="I53" s="272">
        <v>16450</v>
      </c>
      <c r="J53" s="285"/>
      <c r="K53" s="285"/>
    </row>
    <row r="54" spans="1:11" ht="12.75">
      <c r="A54" s="77" t="s">
        <v>261</v>
      </c>
      <c r="B54" s="267" t="s">
        <v>20</v>
      </c>
      <c r="C54" s="272">
        <v>573</v>
      </c>
      <c r="D54" s="267" t="s">
        <v>20</v>
      </c>
      <c r="E54" s="267">
        <v>573</v>
      </c>
      <c r="F54" s="267" t="s">
        <v>20</v>
      </c>
      <c r="G54" s="272">
        <v>45000</v>
      </c>
      <c r="H54" s="267" t="s">
        <v>20</v>
      </c>
      <c r="I54" s="272">
        <v>25785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99</v>
      </c>
      <c r="D55" s="267" t="s">
        <v>20</v>
      </c>
      <c r="E55" s="267">
        <v>99</v>
      </c>
      <c r="F55" s="267" t="s">
        <v>20</v>
      </c>
      <c r="G55" s="272">
        <v>32000</v>
      </c>
      <c r="H55" s="267" t="s">
        <v>20</v>
      </c>
      <c r="I55" s="272">
        <v>3168</v>
      </c>
      <c r="J55" s="285"/>
      <c r="K55" s="285"/>
    </row>
    <row r="56" spans="1:11" ht="12.75">
      <c r="A56" s="77" t="s">
        <v>263</v>
      </c>
      <c r="B56" s="271">
        <v>2</v>
      </c>
      <c r="C56" s="272">
        <v>148</v>
      </c>
      <c r="D56" s="267" t="s">
        <v>20</v>
      </c>
      <c r="E56" s="267">
        <v>150</v>
      </c>
      <c r="F56" s="271">
        <v>3800</v>
      </c>
      <c r="G56" s="272">
        <v>25000</v>
      </c>
      <c r="H56" s="267" t="s">
        <v>20</v>
      </c>
      <c r="I56" s="272">
        <v>3708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1181</v>
      </c>
      <c r="D57" s="267" t="s">
        <v>20</v>
      </c>
      <c r="E57" s="267">
        <v>1181</v>
      </c>
      <c r="F57" s="267" t="s">
        <v>20</v>
      </c>
      <c r="G57" s="272">
        <v>52700</v>
      </c>
      <c r="H57" s="267" t="s">
        <v>20</v>
      </c>
      <c r="I57" s="272">
        <v>62239</v>
      </c>
      <c r="J57" s="285"/>
      <c r="K57" s="285"/>
    </row>
    <row r="58" spans="1:11" ht="12.75">
      <c r="A58" s="286" t="s">
        <v>265</v>
      </c>
      <c r="B58" s="305">
        <v>102</v>
      </c>
      <c r="C58" s="302">
        <v>2501</v>
      </c>
      <c r="D58" s="302" t="s">
        <v>20</v>
      </c>
      <c r="E58" s="302">
        <v>2603</v>
      </c>
      <c r="F58" s="305">
        <v>7918</v>
      </c>
      <c r="G58" s="303">
        <v>44199</v>
      </c>
      <c r="H58" s="302" t="s">
        <v>20</v>
      </c>
      <c r="I58" s="302">
        <v>111350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71">
        <v>9</v>
      </c>
      <c r="C60" s="272">
        <v>212</v>
      </c>
      <c r="D60" s="272">
        <v>392</v>
      </c>
      <c r="E60" s="267">
        <v>613</v>
      </c>
      <c r="F60" s="271">
        <v>15134</v>
      </c>
      <c r="G60" s="272">
        <v>96880</v>
      </c>
      <c r="H60" s="272">
        <v>163970</v>
      </c>
      <c r="I60" s="272">
        <v>84951</v>
      </c>
      <c r="J60" s="285"/>
      <c r="K60" s="285"/>
    </row>
    <row r="61" spans="1:11" ht="12.75">
      <c r="A61" s="77" t="s">
        <v>267</v>
      </c>
      <c r="B61" s="272">
        <v>89</v>
      </c>
      <c r="C61" s="272">
        <v>330</v>
      </c>
      <c r="D61" s="271">
        <v>286</v>
      </c>
      <c r="E61" s="267">
        <v>705</v>
      </c>
      <c r="F61" s="272">
        <v>16416</v>
      </c>
      <c r="G61" s="272">
        <v>45890</v>
      </c>
      <c r="H61" s="271">
        <v>59615</v>
      </c>
      <c r="I61" s="272">
        <v>33655</v>
      </c>
      <c r="J61" s="285"/>
      <c r="K61" s="285"/>
    </row>
    <row r="62" spans="1:11" ht="12.75">
      <c r="A62" s="77" t="s">
        <v>268</v>
      </c>
      <c r="B62" s="267" t="s">
        <v>20</v>
      </c>
      <c r="C62" s="272">
        <v>243</v>
      </c>
      <c r="D62" s="271">
        <v>40</v>
      </c>
      <c r="E62" s="267">
        <v>283</v>
      </c>
      <c r="F62" s="267" t="s">
        <v>20</v>
      </c>
      <c r="G62" s="272">
        <v>51564</v>
      </c>
      <c r="H62" s="271">
        <v>90000</v>
      </c>
      <c r="I62" s="272">
        <v>16130</v>
      </c>
      <c r="J62" s="285"/>
      <c r="K62" s="285"/>
    </row>
    <row r="63" spans="1:11" ht="12.75">
      <c r="A63" s="286" t="s">
        <v>269</v>
      </c>
      <c r="B63" s="302">
        <v>98</v>
      </c>
      <c r="C63" s="302">
        <v>785</v>
      </c>
      <c r="D63" s="302">
        <v>718</v>
      </c>
      <c r="E63" s="302">
        <v>1601</v>
      </c>
      <c r="F63" s="303">
        <v>16298</v>
      </c>
      <c r="G63" s="303">
        <v>61417</v>
      </c>
      <c r="H63" s="303">
        <v>118282</v>
      </c>
      <c r="I63" s="302">
        <v>134736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1322</v>
      </c>
      <c r="D65" s="305">
        <v>3753</v>
      </c>
      <c r="E65" s="302">
        <v>5075</v>
      </c>
      <c r="F65" s="302" t="s">
        <v>20</v>
      </c>
      <c r="G65" s="303">
        <v>32000</v>
      </c>
      <c r="H65" s="305">
        <v>71322</v>
      </c>
      <c r="I65" s="303">
        <v>309975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>
        <v>17350</v>
      </c>
      <c r="D67" s="271">
        <v>10</v>
      </c>
      <c r="E67" s="267">
        <v>17360</v>
      </c>
      <c r="F67" s="267" t="s">
        <v>20</v>
      </c>
      <c r="G67" s="272">
        <v>62720</v>
      </c>
      <c r="H67" s="271">
        <v>400000</v>
      </c>
      <c r="I67" s="272">
        <v>1092192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3050</v>
      </c>
      <c r="D68" s="267" t="s">
        <v>20</v>
      </c>
      <c r="E68" s="267">
        <v>3050</v>
      </c>
      <c r="F68" s="267" t="s">
        <v>20</v>
      </c>
      <c r="G68" s="272">
        <v>54098</v>
      </c>
      <c r="H68" s="267" t="s">
        <v>20</v>
      </c>
      <c r="I68" s="272">
        <v>164999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20400</v>
      </c>
      <c r="D69" s="305">
        <v>10</v>
      </c>
      <c r="E69" s="302">
        <v>20410</v>
      </c>
      <c r="F69" s="302" t="s">
        <v>20</v>
      </c>
      <c r="G69" s="303">
        <v>61431</v>
      </c>
      <c r="H69" s="305">
        <v>400000</v>
      </c>
      <c r="I69" s="302">
        <v>1257191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>
        <v>1008</v>
      </c>
      <c r="D71" s="272">
        <v>7392</v>
      </c>
      <c r="E71" s="267">
        <v>8400</v>
      </c>
      <c r="F71" s="267" t="s">
        <v>20</v>
      </c>
      <c r="G71" s="272">
        <v>67000</v>
      </c>
      <c r="H71" s="272">
        <v>100000</v>
      </c>
      <c r="I71" s="272">
        <v>806736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1777</v>
      </c>
      <c r="D72" s="267" t="s">
        <v>20</v>
      </c>
      <c r="E72" s="267">
        <v>1777</v>
      </c>
      <c r="F72" s="267" t="s">
        <v>20</v>
      </c>
      <c r="G72" s="272">
        <v>83286</v>
      </c>
      <c r="H72" s="267" t="s">
        <v>20</v>
      </c>
      <c r="I72" s="272">
        <v>148000</v>
      </c>
      <c r="J72" s="285"/>
      <c r="K72" s="285"/>
    </row>
    <row r="73" spans="1:11" ht="12.75">
      <c r="A73" s="77" t="s">
        <v>276</v>
      </c>
      <c r="B73" s="272">
        <v>35</v>
      </c>
      <c r="C73" s="272">
        <v>393</v>
      </c>
      <c r="D73" s="267" t="s">
        <v>20</v>
      </c>
      <c r="E73" s="267">
        <v>428</v>
      </c>
      <c r="F73" s="272">
        <v>12500</v>
      </c>
      <c r="G73" s="272">
        <v>35000</v>
      </c>
      <c r="H73" s="267" t="s">
        <v>20</v>
      </c>
      <c r="I73" s="272">
        <v>14193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770</v>
      </c>
      <c r="D74" s="271">
        <v>1343</v>
      </c>
      <c r="E74" s="267">
        <v>2113</v>
      </c>
      <c r="F74" s="267" t="s">
        <v>20</v>
      </c>
      <c r="G74" s="272">
        <v>74900</v>
      </c>
      <c r="H74" s="271">
        <v>79500</v>
      </c>
      <c r="I74" s="272">
        <v>164442</v>
      </c>
      <c r="J74" s="285"/>
      <c r="K74" s="285"/>
    </row>
    <row r="75" spans="1:11" ht="12.75">
      <c r="A75" s="77" t="s">
        <v>278</v>
      </c>
      <c r="B75" s="272">
        <v>82</v>
      </c>
      <c r="C75" s="272">
        <v>255</v>
      </c>
      <c r="D75" s="271">
        <v>48</v>
      </c>
      <c r="E75" s="267">
        <v>385</v>
      </c>
      <c r="F75" s="272">
        <v>6500</v>
      </c>
      <c r="G75" s="272">
        <v>40000</v>
      </c>
      <c r="H75" s="271">
        <v>75000</v>
      </c>
      <c r="I75" s="272">
        <v>14333</v>
      </c>
      <c r="J75" s="285"/>
      <c r="K75" s="285"/>
    </row>
    <row r="76" spans="1:11" ht="12.75">
      <c r="A76" s="77" t="s">
        <v>279</v>
      </c>
      <c r="B76" s="272">
        <v>15</v>
      </c>
      <c r="C76" s="272">
        <v>416</v>
      </c>
      <c r="D76" s="267" t="s">
        <v>20</v>
      </c>
      <c r="E76" s="267">
        <v>431</v>
      </c>
      <c r="F76" s="272">
        <v>5500</v>
      </c>
      <c r="G76" s="272">
        <v>30504</v>
      </c>
      <c r="H76" s="267" t="s">
        <v>20</v>
      </c>
      <c r="I76" s="272">
        <v>12772</v>
      </c>
      <c r="J76" s="285"/>
      <c r="K76" s="285"/>
    </row>
    <row r="77" spans="1:11" ht="12.75">
      <c r="A77" s="77" t="s">
        <v>280</v>
      </c>
      <c r="B77" s="267" t="s">
        <v>20</v>
      </c>
      <c r="C77" s="272">
        <v>446</v>
      </c>
      <c r="D77" s="271">
        <v>1574</v>
      </c>
      <c r="E77" s="267">
        <v>2020</v>
      </c>
      <c r="F77" s="267" t="s">
        <v>20</v>
      </c>
      <c r="G77" s="272">
        <v>55000</v>
      </c>
      <c r="H77" s="271">
        <v>90000</v>
      </c>
      <c r="I77" s="272">
        <v>166190</v>
      </c>
      <c r="J77" s="285"/>
      <c r="K77" s="285"/>
    </row>
    <row r="78" spans="1:11" ht="12.75">
      <c r="A78" s="77" t="s">
        <v>281</v>
      </c>
      <c r="B78" s="271">
        <v>7</v>
      </c>
      <c r="C78" s="272">
        <v>1230</v>
      </c>
      <c r="D78" s="271">
        <v>85</v>
      </c>
      <c r="E78" s="267">
        <v>1322</v>
      </c>
      <c r="F78" s="271">
        <v>8925</v>
      </c>
      <c r="G78" s="272">
        <v>78286</v>
      </c>
      <c r="H78" s="271">
        <v>95000</v>
      </c>
      <c r="I78" s="272">
        <v>104430</v>
      </c>
      <c r="J78" s="285"/>
      <c r="K78" s="285"/>
    </row>
    <row r="79" spans="1:11" ht="12.75">
      <c r="A79" s="286" t="s">
        <v>369</v>
      </c>
      <c r="B79" s="302">
        <v>139</v>
      </c>
      <c r="C79" s="302">
        <v>6295</v>
      </c>
      <c r="D79" s="302">
        <v>10442</v>
      </c>
      <c r="E79" s="302">
        <v>16876</v>
      </c>
      <c r="F79" s="303">
        <v>8025</v>
      </c>
      <c r="G79" s="303">
        <v>68415</v>
      </c>
      <c r="H79" s="303">
        <v>95700</v>
      </c>
      <c r="I79" s="302">
        <v>1431096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71">
        <v>13</v>
      </c>
      <c r="C81" s="272">
        <v>278</v>
      </c>
      <c r="D81" s="271">
        <v>1603</v>
      </c>
      <c r="E81" s="267">
        <v>1894</v>
      </c>
      <c r="F81" s="271">
        <v>35000</v>
      </c>
      <c r="G81" s="272">
        <v>52158</v>
      </c>
      <c r="H81" s="271">
        <v>89395</v>
      </c>
      <c r="I81" s="272">
        <v>158255</v>
      </c>
      <c r="J81" s="285"/>
      <c r="K81" s="285"/>
    </row>
    <row r="82" spans="1:11" ht="12.75">
      <c r="A82" s="77" t="s">
        <v>283</v>
      </c>
      <c r="B82" s="272" t="s">
        <v>20</v>
      </c>
      <c r="C82" s="272">
        <v>80</v>
      </c>
      <c r="D82" s="271">
        <v>1053</v>
      </c>
      <c r="E82" s="267">
        <v>1133</v>
      </c>
      <c r="F82" s="272" t="s">
        <v>20</v>
      </c>
      <c r="G82" s="272">
        <v>55989</v>
      </c>
      <c r="H82" s="271">
        <v>85574</v>
      </c>
      <c r="I82" s="272">
        <v>94589</v>
      </c>
      <c r="J82" s="285"/>
      <c r="K82" s="285"/>
    </row>
    <row r="83" spans="1:11" ht="12.75">
      <c r="A83" s="286" t="s">
        <v>284</v>
      </c>
      <c r="B83" s="303">
        <v>13</v>
      </c>
      <c r="C83" s="303">
        <v>358</v>
      </c>
      <c r="D83" s="305">
        <v>2656</v>
      </c>
      <c r="E83" s="302">
        <v>3027</v>
      </c>
      <c r="F83" s="303">
        <v>35000</v>
      </c>
      <c r="G83" s="303">
        <v>53014</v>
      </c>
      <c r="H83" s="305">
        <v>87880</v>
      </c>
      <c r="I83" s="303">
        <v>252844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694</v>
      </c>
      <c r="C85" s="277">
        <f>SUM(C12:C16,C21:C25,C30,C36:C38,C49:C51,C58,C63:C65,C69,C79,C83)</f>
        <v>40008</v>
      </c>
      <c r="D85" s="277">
        <f>SUM(D12:D16,D21:D25,D30,D36:D38,D49:D51,D58,D63:D65,D69,D79,D83)</f>
        <v>18564</v>
      </c>
      <c r="E85" s="277">
        <f>SUM(E12:E16,E21:E25,E30,E36:E38,E49:E51,E58,E63:E65,E69,E79,E83)</f>
        <v>59266</v>
      </c>
      <c r="F85" s="306">
        <v>12655</v>
      </c>
      <c r="G85" s="277">
        <f>((G12*C12)+(G14*C14)+(G21*C21)+(G23*C23)+(G25*C25)+(G30*C30)+(G36*C36)+(G38*C38)+(G49*C49)+(G51*C51)+(G58*C58)+(G63*C63)+(G65*C65)+(G69*C69)+(G79*C79)+(G83*C83))/C85</f>
        <v>57811.210357928416</v>
      </c>
      <c r="H85" s="277">
        <f>((H12*D12)+(H16*D16)+(H21*D21)+(H23*D23)+(H25*D25)+(H14*D14)+(H36*D36)+(H38*D38)+(H49*D49)+(H63*D63)+(H65*D65)+(H69*D69)+(H79*D79)+(H83*D83))/D85</f>
        <v>89313.48933419521</v>
      </c>
      <c r="I85" s="277">
        <f>SUM(I12:I16,I21:I25,I30,I36:I38,I49:I51,I58,I63:I65,I69,I79,I83)</f>
        <v>3979718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791">
    <pageSetUpPr fitToPage="1"/>
  </sheetPr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58" customWidth="1"/>
    <col min="2" max="7" width="15.7109375" style="58" customWidth="1"/>
    <col min="8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70"/>
      <c r="I1" s="70"/>
    </row>
    <row r="2" s="72" customFormat="1" ht="15">
      <c r="A2" s="1"/>
    </row>
    <row r="3" spans="1:7" s="72" customFormat="1" ht="15">
      <c r="A3" s="260" t="s">
        <v>342</v>
      </c>
      <c r="B3" s="261"/>
      <c r="C3" s="261"/>
      <c r="D3" s="261"/>
      <c r="E3" s="261"/>
      <c r="F3" s="261"/>
      <c r="G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103"/>
      <c r="I4" s="103"/>
    </row>
    <row r="5" spans="1:9" ht="12.75">
      <c r="A5" s="59"/>
      <c r="B5" s="197" t="s">
        <v>299</v>
      </c>
      <c r="C5" s="198"/>
      <c r="D5" s="197" t="s">
        <v>299</v>
      </c>
      <c r="E5" s="198"/>
      <c r="F5" s="197" t="s">
        <v>299</v>
      </c>
      <c r="G5" s="198"/>
      <c r="H5" s="77"/>
      <c r="I5" s="77"/>
    </row>
    <row r="6" spans="1:7" ht="12.75">
      <c r="A6" s="315" t="s">
        <v>227</v>
      </c>
      <c r="B6" s="73" t="s">
        <v>300</v>
      </c>
      <c r="C6" s="74"/>
      <c r="D6" s="73" t="s">
        <v>301</v>
      </c>
      <c r="E6" s="74"/>
      <c r="F6" s="73" t="s">
        <v>302</v>
      </c>
      <c r="G6" s="74"/>
    </row>
    <row r="7" spans="1:7" ht="12.75">
      <c r="A7" s="61" t="s">
        <v>228</v>
      </c>
      <c r="B7" s="62" t="s">
        <v>2</v>
      </c>
      <c r="C7" s="76" t="s">
        <v>3</v>
      </c>
      <c r="D7" s="62" t="s">
        <v>2</v>
      </c>
      <c r="E7" s="76" t="s">
        <v>3</v>
      </c>
      <c r="F7" s="62" t="s">
        <v>2</v>
      </c>
      <c r="G7" s="76" t="s">
        <v>3</v>
      </c>
    </row>
    <row r="8" spans="1:7" ht="13.5" thickBot="1">
      <c r="A8" s="281"/>
      <c r="B8" s="308" t="s">
        <v>61</v>
      </c>
      <c r="C8" s="282" t="s">
        <v>14</v>
      </c>
      <c r="D8" s="308" t="s">
        <v>61</v>
      </c>
      <c r="E8" s="282" t="s">
        <v>14</v>
      </c>
      <c r="F8" s="308" t="s">
        <v>61</v>
      </c>
      <c r="G8" s="282" t="s">
        <v>14</v>
      </c>
    </row>
    <row r="9" spans="1:7" ht="12.75">
      <c r="A9" s="284" t="s">
        <v>229</v>
      </c>
      <c r="B9" s="301" t="s">
        <v>20</v>
      </c>
      <c r="C9" s="301" t="s">
        <v>20</v>
      </c>
      <c r="D9" s="300">
        <v>165</v>
      </c>
      <c r="E9" s="300">
        <v>4490</v>
      </c>
      <c r="F9" s="307">
        <v>106</v>
      </c>
      <c r="G9" s="307">
        <v>3000</v>
      </c>
    </row>
    <row r="10" spans="1:7" ht="12.75">
      <c r="A10" s="77" t="s">
        <v>230</v>
      </c>
      <c r="B10" s="267" t="s">
        <v>20</v>
      </c>
      <c r="C10" s="267" t="s">
        <v>20</v>
      </c>
      <c r="D10" s="272">
        <v>159</v>
      </c>
      <c r="E10" s="272">
        <v>3928</v>
      </c>
      <c r="F10" s="267" t="s">
        <v>20</v>
      </c>
      <c r="G10" s="267" t="s">
        <v>20</v>
      </c>
    </row>
    <row r="11" spans="1:7" ht="12.75">
      <c r="A11" s="77" t="s">
        <v>231</v>
      </c>
      <c r="B11" s="267" t="s">
        <v>20</v>
      </c>
      <c r="C11" s="267" t="s">
        <v>20</v>
      </c>
      <c r="D11" s="267">
        <v>181</v>
      </c>
      <c r="E11" s="267">
        <v>4163</v>
      </c>
      <c r="F11" s="267" t="s">
        <v>20</v>
      </c>
      <c r="G11" s="267" t="s">
        <v>20</v>
      </c>
    </row>
    <row r="12" spans="1:7" ht="12.75">
      <c r="A12" s="77" t="s">
        <v>232</v>
      </c>
      <c r="B12" s="267" t="s">
        <v>20</v>
      </c>
      <c r="C12" s="267" t="s">
        <v>20</v>
      </c>
      <c r="D12" s="272">
        <v>200</v>
      </c>
      <c r="E12" s="272">
        <v>5240</v>
      </c>
      <c r="F12" s="267" t="s">
        <v>20</v>
      </c>
      <c r="G12" s="267" t="s">
        <v>20</v>
      </c>
    </row>
    <row r="13" spans="1:7" ht="12.75">
      <c r="A13" s="286" t="s">
        <v>233</v>
      </c>
      <c r="B13" s="302" t="s">
        <v>20</v>
      </c>
      <c r="C13" s="302" t="s">
        <v>20</v>
      </c>
      <c r="D13" s="302">
        <v>705</v>
      </c>
      <c r="E13" s="302">
        <v>17821</v>
      </c>
      <c r="F13" s="305">
        <v>106</v>
      </c>
      <c r="G13" s="305">
        <v>3000</v>
      </c>
    </row>
    <row r="14" spans="1:7" ht="12.75">
      <c r="A14" s="77"/>
      <c r="B14" s="267"/>
      <c r="C14" s="267"/>
      <c r="D14" s="267"/>
      <c r="E14" s="267"/>
      <c r="F14" s="267"/>
      <c r="G14" s="267"/>
    </row>
    <row r="15" spans="1:7" ht="12.75">
      <c r="A15" s="286" t="s">
        <v>234</v>
      </c>
      <c r="B15" s="302" t="s">
        <v>20</v>
      </c>
      <c r="C15" s="302" t="s">
        <v>20</v>
      </c>
      <c r="D15" s="303">
        <v>40</v>
      </c>
      <c r="E15" s="303">
        <v>1350</v>
      </c>
      <c r="F15" s="305">
        <v>40</v>
      </c>
      <c r="G15" s="305">
        <v>1350</v>
      </c>
    </row>
    <row r="16" spans="1:7" ht="12.75">
      <c r="A16" s="77"/>
      <c r="B16" s="267"/>
      <c r="C16" s="267"/>
      <c r="D16" s="267"/>
      <c r="E16" s="267"/>
      <c r="F16" s="267"/>
      <c r="G16" s="267"/>
    </row>
    <row r="17" spans="1:7" ht="12.75">
      <c r="A17" s="286" t="s">
        <v>235</v>
      </c>
      <c r="B17" s="302" t="s">
        <v>20</v>
      </c>
      <c r="C17" s="302" t="s">
        <v>20</v>
      </c>
      <c r="D17" s="302">
        <v>115</v>
      </c>
      <c r="E17" s="302">
        <v>2830</v>
      </c>
      <c r="F17" s="302" t="s">
        <v>20</v>
      </c>
      <c r="G17" s="302" t="s">
        <v>20</v>
      </c>
    </row>
    <row r="18" spans="1:7" ht="12.75">
      <c r="A18" s="77"/>
      <c r="B18" s="267"/>
      <c r="C18" s="267"/>
      <c r="D18" s="267"/>
      <c r="E18" s="267"/>
      <c r="F18" s="267"/>
      <c r="G18" s="267"/>
    </row>
    <row r="19" spans="1:7" ht="12.75">
      <c r="A19" s="77" t="s">
        <v>236</v>
      </c>
      <c r="B19" s="271">
        <v>1</v>
      </c>
      <c r="C19" s="271">
        <v>50</v>
      </c>
      <c r="D19" s="272">
        <v>54</v>
      </c>
      <c r="E19" s="272">
        <v>1699</v>
      </c>
      <c r="F19" s="267" t="s">
        <v>20</v>
      </c>
      <c r="G19" s="267" t="s">
        <v>20</v>
      </c>
    </row>
    <row r="20" spans="1:7" ht="12.75">
      <c r="A20" s="77" t="s">
        <v>237</v>
      </c>
      <c r="B20" s="271">
        <v>4</v>
      </c>
      <c r="C20" s="271">
        <v>210</v>
      </c>
      <c r="D20" s="272">
        <v>62</v>
      </c>
      <c r="E20" s="272">
        <v>1430</v>
      </c>
      <c r="F20" s="271">
        <v>4</v>
      </c>
      <c r="G20" s="271">
        <v>210</v>
      </c>
    </row>
    <row r="21" spans="1:7" ht="12.75">
      <c r="A21" s="77" t="s">
        <v>238</v>
      </c>
      <c r="B21" s="271">
        <v>12</v>
      </c>
      <c r="C21" s="271">
        <v>624</v>
      </c>
      <c r="D21" s="272">
        <v>131</v>
      </c>
      <c r="E21" s="272">
        <v>3502</v>
      </c>
      <c r="F21" s="271">
        <v>12</v>
      </c>
      <c r="G21" s="271">
        <v>624</v>
      </c>
    </row>
    <row r="22" spans="1:7" ht="12.75">
      <c r="A22" s="286" t="s">
        <v>366</v>
      </c>
      <c r="B22" s="305">
        <v>17</v>
      </c>
      <c r="C22" s="305">
        <v>884</v>
      </c>
      <c r="D22" s="302">
        <v>247</v>
      </c>
      <c r="E22" s="302">
        <v>6631</v>
      </c>
      <c r="F22" s="305">
        <v>16</v>
      </c>
      <c r="G22" s="305">
        <v>834</v>
      </c>
    </row>
    <row r="23" spans="1:7" ht="12.75">
      <c r="A23" s="77"/>
      <c r="B23" s="267"/>
      <c r="C23" s="267"/>
      <c r="D23" s="267"/>
      <c r="E23" s="267"/>
      <c r="F23" s="267"/>
      <c r="G23" s="267"/>
    </row>
    <row r="24" spans="1:7" ht="12.75">
      <c r="A24" s="286" t="s">
        <v>239</v>
      </c>
      <c r="B24" s="302" t="s">
        <v>20</v>
      </c>
      <c r="C24" s="302" t="s">
        <v>20</v>
      </c>
      <c r="D24" s="303">
        <v>1946</v>
      </c>
      <c r="E24" s="303">
        <v>127006</v>
      </c>
      <c r="F24" s="303" t="s">
        <v>20</v>
      </c>
      <c r="G24" s="303" t="s">
        <v>20</v>
      </c>
    </row>
    <row r="25" spans="1:7" ht="12.75">
      <c r="A25" s="77"/>
      <c r="B25" s="267"/>
      <c r="C25" s="267"/>
      <c r="D25" s="267"/>
      <c r="E25" s="267"/>
      <c r="F25" s="267"/>
      <c r="G25" s="267"/>
    </row>
    <row r="26" spans="1:7" ht="12.75">
      <c r="A26" s="286" t="s">
        <v>240</v>
      </c>
      <c r="B26" s="302" t="s">
        <v>20</v>
      </c>
      <c r="C26" s="302" t="s">
        <v>20</v>
      </c>
      <c r="D26" s="303">
        <v>382</v>
      </c>
      <c r="E26" s="303">
        <v>23176</v>
      </c>
      <c r="F26" s="303" t="s">
        <v>20</v>
      </c>
      <c r="G26" s="303" t="s">
        <v>20</v>
      </c>
    </row>
    <row r="27" spans="1:7" ht="12.75">
      <c r="A27" s="77"/>
      <c r="B27" s="267"/>
      <c r="C27" s="267"/>
      <c r="D27" s="267"/>
      <c r="E27" s="267"/>
      <c r="F27" s="267"/>
      <c r="G27" s="267"/>
    </row>
    <row r="28" spans="1:7" ht="12.75">
      <c r="A28" s="77" t="s">
        <v>241</v>
      </c>
      <c r="B28" s="267" t="s">
        <v>20</v>
      </c>
      <c r="C28" s="267" t="s">
        <v>20</v>
      </c>
      <c r="D28" s="267">
        <v>27</v>
      </c>
      <c r="E28" s="267">
        <v>1997</v>
      </c>
      <c r="F28" s="267" t="s">
        <v>20</v>
      </c>
      <c r="G28" s="267" t="s">
        <v>20</v>
      </c>
    </row>
    <row r="29" spans="1:7" ht="12.75">
      <c r="A29" s="77" t="s">
        <v>242</v>
      </c>
      <c r="B29" s="267" t="s">
        <v>20</v>
      </c>
      <c r="C29" s="267" t="s">
        <v>20</v>
      </c>
      <c r="D29" s="267">
        <v>13</v>
      </c>
      <c r="E29" s="267">
        <v>442</v>
      </c>
      <c r="F29" s="267" t="s">
        <v>20</v>
      </c>
      <c r="G29" s="267" t="s">
        <v>20</v>
      </c>
    </row>
    <row r="30" spans="1:7" ht="12.75">
      <c r="A30" s="77" t="s">
        <v>243</v>
      </c>
      <c r="B30" s="267" t="s">
        <v>20</v>
      </c>
      <c r="C30" s="267" t="s">
        <v>20</v>
      </c>
      <c r="D30" s="272">
        <v>1311</v>
      </c>
      <c r="E30" s="272">
        <v>85215</v>
      </c>
      <c r="F30" s="272" t="s">
        <v>20</v>
      </c>
      <c r="G30" s="272" t="s">
        <v>20</v>
      </c>
    </row>
    <row r="31" spans="1:7" ht="12.75">
      <c r="A31" s="286" t="s">
        <v>367</v>
      </c>
      <c r="B31" s="302" t="s">
        <v>20</v>
      </c>
      <c r="C31" s="302" t="s">
        <v>20</v>
      </c>
      <c r="D31" s="302">
        <v>1351</v>
      </c>
      <c r="E31" s="302">
        <v>87654</v>
      </c>
      <c r="F31" s="302" t="s">
        <v>20</v>
      </c>
      <c r="G31" s="302" t="s">
        <v>20</v>
      </c>
    </row>
    <row r="32" spans="1:7" ht="12.75">
      <c r="A32" s="77"/>
      <c r="B32" s="267"/>
      <c r="C32" s="267"/>
      <c r="D32" s="267"/>
      <c r="E32" s="267"/>
      <c r="F32" s="267"/>
      <c r="G32" s="267"/>
    </row>
    <row r="33" spans="1:7" ht="12.75">
      <c r="A33" s="77" t="s">
        <v>244</v>
      </c>
      <c r="B33" s="304">
        <v>27</v>
      </c>
      <c r="C33" s="304">
        <v>2158</v>
      </c>
      <c r="D33" s="304">
        <v>863</v>
      </c>
      <c r="E33" s="304">
        <v>39427</v>
      </c>
      <c r="F33" s="304">
        <v>23</v>
      </c>
      <c r="G33" s="304">
        <v>1744</v>
      </c>
    </row>
    <row r="34" spans="1:7" ht="12.75">
      <c r="A34" s="77" t="s">
        <v>245</v>
      </c>
      <c r="B34" s="267" t="s">
        <v>20</v>
      </c>
      <c r="C34" s="267" t="s">
        <v>20</v>
      </c>
      <c r="D34" s="304">
        <v>175</v>
      </c>
      <c r="E34" s="304">
        <v>6033</v>
      </c>
      <c r="F34" s="267" t="s">
        <v>20</v>
      </c>
      <c r="G34" s="267" t="s">
        <v>20</v>
      </c>
    </row>
    <row r="35" spans="1:7" ht="12.75">
      <c r="A35" s="77" t="s">
        <v>246</v>
      </c>
      <c r="B35" s="267" t="s">
        <v>20</v>
      </c>
      <c r="C35" s="267" t="s">
        <v>20</v>
      </c>
      <c r="D35" s="304">
        <v>360</v>
      </c>
      <c r="E35" s="304">
        <v>13320</v>
      </c>
      <c r="F35" s="304">
        <v>60</v>
      </c>
      <c r="G35" s="304">
        <v>2277</v>
      </c>
    </row>
    <row r="36" spans="1:7" ht="12.75">
      <c r="A36" s="77" t="s">
        <v>247</v>
      </c>
      <c r="B36" s="304">
        <v>77</v>
      </c>
      <c r="C36" s="304">
        <v>3280</v>
      </c>
      <c r="D36" s="304">
        <v>1349</v>
      </c>
      <c r="E36" s="304">
        <v>52770</v>
      </c>
      <c r="F36" s="304">
        <v>90</v>
      </c>
      <c r="G36" s="304">
        <v>3253</v>
      </c>
    </row>
    <row r="37" spans="1:7" ht="12.75">
      <c r="A37" s="286" t="s">
        <v>248</v>
      </c>
      <c r="B37" s="302">
        <v>104</v>
      </c>
      <c r="C37" s="302">
        <v>5438</v>
      </c>
      <c r="D37" s="302">
        <v>2747</v>
      </c>
      <c r="E37" s="302">
        <v>111550</v>
      </c>
      <c r="F37" s="302">
        <v>173</v>
      </c>
      <c r="G37" s="302">
        <v>7274</v>
      </c>
    </row>
    <row r="38" spans="1:7" ht="12.75">
      <c r="A38" s="77"/>
      <c r="B38" s="267"/>
      <c r="C38" s="267"/>
      <c r="D38" s="267"/>
      <c r="E38" s="267"/>
      <c r="F38" s="267"/>
      <c r="G38" s="267"/>
    </row>
    <row r="39" spans="1:7" ht="12.75">
      <c r="A39" s="286" t="s">
        <v>249</v>
      </c>
      <c r="B39" s="303">
        <v>227</v>
      </c>
      <c r="C39" s="303">
        <v>12628</v>
      </c>
      <c r="D39" s="303">
        <v>1070</v>
      </c>
      <c r="E39" s="303">
        <v>58685</v>
      </c>
      <c r="F39" s="303">
        <v>41</v>
      </c>
      <c r="G39" s="303">
        <v>2972</v>
      </c>
    </row>
    <row r="40" spans="1:7" ht="12.75">
      <c r="A40" s="77"/>
      <c r="B40" s="267"/>
      <c r="C40" s="267"/>
      <c r="D40" s="267"/>
      <c r="E40" s="267"/>
      <c r="F40" s="267"/>
      <c r="G40" s="267"/>
    </row>
    <row r="41" spans="1:7" ht="12.75">
      <c r="A41" s="77" t="s">
        <v>250</v>
      </c>
      <c r="B41" s="267" t="s">
        <v>20</v>
      </c>
      <c r="C41" s="267" t="s">
        <v>20</v>
      </c>
      <c r="D41" s="272">
        <v>97</v>
      </c>
      <c r="E41" s="272">
        <v>2377</v>
      </c>
      <c r="F41" s="267" t="s">
        <v>20</v>
      </c>
      <c r="G41" s="267" t="s">
        <v>20</v>
      </c>
    </row>
    <row r="42" spans="1:7" ht="12.75">
      <c r="A42" s="77" t="s">
        <v>251</v>
      </c>
      <c r="B42" s="267" t="s">
        <v>20</v>
      </c>
      <c r="C42" s="267" t="s">
        <v>20</v>
      </c>
      <c r="D42" s="272">
        <v>49</v>
      </c>
      <c r="E42" s="272">
        <v>1295</v>
      </c>
      <c r="F42" s="272">
        <v>16</v>
      </c>
      <c r="G42" s="272">
        <v>410</v>
      </c>
    </row>
    <row r="43" spans="1:7" ht="12.75">
      <c r="A43" s="77" t="s">
        <v>252</v>
      </c>
      <c r="B43" s="267" t="s">
        <v>20</v>
      </c>
      <c r="C43" s="267" t="s">
        <v>20</v>
      </c>
      <c r="D43" s="272">
        <v>190</v>
      </c>
      <c r="E43" s="272">
        <v>3864</v>
      </c>
      <c r="F43" s="267" t="s">
        <v>20</v>
      </c>
      <c r="G43" s="267" t="s">
        <v>20</v>
      </c>
    </row>
    <row r="44" spans="1:7" ht="12.75">
      <c r="A44" s="77" t="s">
        <v>253</v>
      </c>
      <c r="B44" s="267" t="s">
        <v>20</v>
      </c>
      <c r="C44" s="267" t="s">
        <v>20</v>
      </c>
      <c r="D44" s="272">
        <v>10</v>
      </c>
      <c r="E44" s="272">
        <v>900</v>
      </c>
      <c r="F44" s="267" t="s">
        <v>20</v>
      </c>
      <c r="G44" s="267" t="s">
        <v>20</v>
      </c>
    </row>
    <row r="45" spans="1:7" ht="12.75">
      <c r="A45" s="77" t="s">
        <v>254</v>
      </c>
      <c r="B45" s="271">
        <v>3</v>
      </c>
      <c r="C45" s="271">
        <v>60</v>
      </c>
      <c r="D45" s="272">
        <v>58</v>
      </c>
      <c r="E45" s="272">
        <v>1153</v>
      </c>
      <c r="F45" s="271">
        <v>1</v>
      </c>
      <c r="G45" s="271">
        <v>20</v>
      </c>
    </row>
    <row r="46" spans="1:7" ht="12.75">
      <c r="A46" s="77" t="s">
        <v>255</v>
      </c>
      <c r="B46" s="267" t="s">
        <v>20</v>
      </c>
      <c r="C46" s="267" t="s">
        <v>20</v>
      </c>
      <c r="D46" s="272">
        <v>4</v>
      </c>
      <c r="E46" s="272">
        <v>140</v>
      </c>
      <c r="F46" s="267" t="s">
        <v>20</v>
      </c>
      <c r="G46" s="267" t="s">
        <v>20</v>
      </c>
    </row>
    <row r="47" spans="1:7" ht="12.75">
      <c r="A47" s="77" t="s">
        <v>256</v>
      </c>
      <c r="B47" s="267" t="s">
        <v>20</v>
      </c>
      <c r="C47" s="267" t="s">
        <v>20</v>
      </c>
      <c r="D47" s="272">
        <v>11</v>
      </c>
      <c r="E47" s="272">
        <v>240</v>
      </c>
      <c r="F47" s="267" t="s">
        <v>20</v>
      </c>
      <c r="G47" s="267" t="s">
        <v>20</v>
      </c>
    </row>
    <row r="48" spans="1:7" ht="12.75">
      <c r="A48" s="77" t="s">
        <v>257</v>
      </c>
      <c r="B48" s="267" t="s">
        <v>20</v>
      </c>
      <c r="C48" s="267" t="s">
        <v>20</v>
      </c>
      <c r="D48" s="272">
        <v>40</v>
      </c>
      <c r="E48" s="272">
        <v>2310</v>
      </c>
      <c r="F48" s="267" t="s">
        <v>20</v>
      </c>
      <c r="G48" s="267" t="s">
        <v>20</v>
      </c>
    </row>
    <row r="49" spans="1:7" ht="12.75">
      <c r="A49" s="77" t="s">
        <v>258</v>
      </c>
      <c r="B49" s="267" t="s">
        <v>20</v>
      </c>
      <c r="C49" s="267" t="s">
        <v>20</v>
      </c>
      <c r="D49" s="272">
        <v>16</v>
      </c>
      <c r="E49" s="272">
        <v>980</v>
      </c>
      <c r="F49" s="267" t="s">
        <v>20</v>
      </c>
      <c r="G49" s="267" t="s">
        <v>20</v>
      </c>
    </row>
    <row r="50" spans="1:7" ht="12.75">
      <c r="A50" s="286" t="s">
        <v>368</v>
      </c>
      <c r="B50" s="305">
        <v>3</v>
      </c>
      <c r="C50" s="305">
        <v>60</v>
      </c>
      <c r="D50" s="302">
        <v>475</v>
      </c>
      <c r="E50" s="302">
        <v>13259</v>
      </c>
      <c r="F50" s="302">
        <v>17</v>
      </c>
      <c r="G50" s="302">
        <v>430</v>
      </c>
    </row>
    <row r="51" spans="1:7" ht="12.75">
      <c r="A51" s="77"/>
      <c r="B51" s="267"/>
      <c r="C51" s="267"/>
      <c r="D51" s="267"/>
      <c r="E51" s="267"/>
      <c r="F51" s="267"/>
      <c r="G51" s="267"/>
    </row>
    <row r="52" spans="1:7" ht="12.75">
      <c r="A52" s="286" t="s">
        <v>259</v>
      </c>
      <c r="B52" s="302" t="s">
        <v>20</v>
      </c>
      <c r="C52" s="302" t="s">
        <v>20</v>
      </c>
      <c r="D52" s="302">
        <v>104</v>
      </c>
      <c r="E52" s="302">
        <v>4680</v>
      </c>
      <c r="F52" s="302" t="s">
        <v>20</v>
      </c>
      <c r="G52" s="302" t="s">
        <v>20</v>
      </c>
    </row>
    <row r="53" spans="1:7" ht="12.75">
      <c r="A53" s="77"/>
      <c r="B53" s="267"/>
      <c r="C53" s="267"/>
      <c r="D53" s="267"/>
      <c r="E53" s="267"/>
      <c r="F53" s="267"/>
      <c r="G53" s="267"/>
    </row>
    <row r="54" spans="1:7" ht="12.75">
      <c r="A54" s="77" t="s">
        <v>260</v>
      </c>
      <c r="B54" s="267" t="s">
        <v>20</v>
      </c>
      <c r="C54" s="267" t="s">
        <v>20</v>
      </c>
      <c r="D54" s="272">
        <v>600</v>
      </c>
      <c r="E54" s="272">
        <v>16450</v>
      </c>
      <c r="F54" s="267" t="s">
        <v>20</v>
      </c>
      <c r="G54" s="267" t="s">
        <v>20</v>
      </c>
    </row>
    <row r="55" spans="1:7" ht="12.75">
      <c r="A55" s="77" t="s">
        <v>261</v>
      </c>
      <c r="B55" s="267" t="s">
        <v>20</v>
      </c>
      <c r="C55" s="267" t="s">
        <v>20</v>
      </c>
      <c r="D55" s="272">
        <v>573</v>
      </c>
      <c r="E55" s="272">
        <v>25785</v>
      </c>
      <c r="F55" s="267" t="s">
        <v>20</v>
      </c>
      <c r="G55" s="267" t="s">
        <v>20</v>
      </c>
    </row>
    <row r="56" spans="1:7" ht="12.75">
      <c r="A56" s="77" t="s">
        <v>262</v>
      </c>
      <c r="B56" s="267" t="s">
        <v>20</v>
      </c>
      <c r="C56" s="267" t="s">
        <v>20</v>
      </c>
      <c r="D56" s="272">
        <v>99</v>
      </c>
      <c r="E56" s="272">
        <v>3168</v>
      </c>
      <c r="F56" s="267" t="s">
        <v>20</v>
      </c>
      <c r="G56" s="267" t="s">
        <v>20</v>
      </c>
    </row>
    <row r="57" spans="1:7" ht="12.75">
      <c r="A57" s="77" t="s">
        <v>263</v>
      </c>
      <c r="B57" s="267" t="s">
        <v>20</v>
      </c>
      <c r="C57" s="267" t="s">
        <v>20</v>
      </c>
      <c r="D57" s="272">
        <v>150</v>
      </c>
      <c r="E57" s="272">
        <v>3708</v>
      </c>
      <c r="F57" s="267" t="s">
        <v>20</v>
      </c>
      <c r="G57" s="267" t="s">
        <v>20</v>
      </c>
    </row>
    <row r="58" spans="1:7" ht="12.75">
      <c r="A58" s="77" t="s">
        <v>264</v>
      </c>
      <c r="B58" s="267" t="s">
        <v>20</v>
      </c>
      <c r="C58" s="267" t="s">
        <v>20</v>
      </c>
      <c r="D58" s="272">
        <v>1181</v>
      </c>
      <c r="E58" s="272">
        <v>62239</v>
      </c>
      <c r="F58" s="267" t="s">
        <v>20</v>
      </c>
      <c r="G58" s="267" t="s">
        <v>20</v>
      </c>
    </row>
    <row r="59" spans="1:7" ht="12.75">
      <c r="A59" s="286" t="s">
        <v>265</v>
      </c>
      <c r="B59" s="302" t="s">
        <v>20</v>
      </c>
      <c r="C59" s="302" t="s">
        <v>20</v>
      </c>
      <c r="D59" s="302">
        <v>2603</v>
      </c>
      <c r="E59" s="302">
        <v>111350</v>
      </c>
      <c r="F59" s="302" t="s">
        <v>20</v>
      </c>
      <c r="G59" s="302" t="s">
        <v>20</v>
      </c>
    </row>
    <row r="60" spans="1:7" ht="12.75">
      <c r="A60" s="77"/>
      <c r="B60" s="267"/>
      <c r="C60" s="267"/>
      <c r="D60" s="267"/>
      <c r="E60" s="267"/>
      <c r="F60" s="267"/>
      <c r="G60" s="267"/>
    </row>
    <row r="61" spans="1:7" ht="12.75">
      <c r="A61" s="77" t="s">
        <v>266</v>
      </c>
      <c r="B61" s="272">
        <v>202</v>
      </c>
      <c r="C61" s="272">
        <v>32926</v>
      </c>
      <c r="D61" s="272">
        <v>89</v>
      </c>
      <c r="E61" s="272">
        <v>8035</v>
      </c>
      <c r="F61" s="272">
        <v>322</v>
      </c>
      <c r="G61" s="272">
        <v>43990</v>
      </c>
    </row>
    <row r="62" spans="1:7" ht="12.75">
      <c r="A62" s="77" t="s">
        <v>267</v>
      </c>
      <c r="B62" s="272">
        <v>210</v>
      </c>
      <c r="C62" s="272">
        <v>11469</v>
      </c>
      <c r="D62" s="272">
        <v>385</v>
      </c>
      <c r="E62" s="272">
        <v>16838</v>
      </c>
      <c r="F62" s="272">
        <v>110</v>
      </c>
      <c r="G62" s="272">
        <v>5348</v>
      </c>
    </row>
    <row r="63" spans="1:7" ht="12.75">
      <c r="A63" s="77" t="s">
        <v>268</v>
      </c>
      <c r="B63" s="272">
        <v>68</v>
      </c>
      <c r="C63" s="272">
        <v>4980</v>
      </c>
      <c r="D63" s="272">
        <v>198</v>
      </c>
      <c r="E63" s="272">
        <v>9900</v>
      </c>
      <c r="F63" s="272">
        <v>17</v>
      </c>
      <c r="G63" s="272">
        <v>1250</v>
      </c>
    </row>
    <row r="64" spans="1:7" ht="12.75">
      <c r="A64" s="286" t="s">
        <v>269</v>
      </c>
      <c r="B64" s="302">
        <v>480</v>
      </c>
      <c r="C64" s="302">
        <v>49375</v>
      </c>
      <c r="D64" s="302">
        <v>672</v>
      </c>
      <c r="E64" s="302">
        <v>34773</v>
      </c>
      <c r="F64" s="302">
        <v>449</v>
      </c>
      <c r="G64" s="302">
        <v>50588</v>
      </c>
    </row>
    <row r="65" spans="1:7" ht="12.75">
      <c r="A65" s="77"/>
      <c r="B65" s="267"/>
      <c r="C65" s="267"/>
      <c r="D65" s="267"/>
      <c r="E65" s="267"/>
      <c r="F65" s="267"/>
      <c r="G65" s="267"/>
    </row>
    <row r="66" spans="1:7" ht="12.75">
      <c r="A66" s="286" t="s">
        <v>270</v>
      </c>
      <c r="B66" s="303">
        <v>1500</v>
      </c>
      <c r="C66" s="303">
        <v>106983</v>
      </c>
      <c r="D66" s="303">
        <v>875</v>
      </c>
      <c r="E66" s="303">
        <v>35000</v>
      </c>
      <c r="F66" s="303">
        <v>2700</v>
      </c>
      <c r="G66" s="303">
        <v>167992</v>
      </c>
    </row>
    <row r="67" spans="1:7" ht="12.75">
      <c r="A67" s="77"/>
      <c r="B67" s="267"/>
      <c r="C67" s="267"/>
      <c r="D67" s="267"/>
      <c r="E67" s="267"/>
      <c r="F67" s="267"/>
      <c r="G67" s="267"/>
    </row>
    <row r="68" spans="1:7" ht="12.75">
      <c r="A68" s="77" t="s">
        <v>271</v>
      </c>
      <c r="B68" s="271">
        <v>5</v>
      </c>
      <c r="C68" s="271">
        <v>2000</v>
      </c>
      <c r="D68" s="272">
        <v>17350</v>
      </c>
      <c r="E68" s="272">
        <v>1088192</v>
      </c>
      <c r="F68" s="271">
        <v>5</v>
      </c>
      <c r="G68" s="271">
        <v>2000</v>
      </c>
    </row>
    <row r="69" spans="1:7" ht="12.75">
      <c r="A69" s="77" t="s">
        <v>272</v>
      </c>
      <c r="B69" s="267" t="s">
        <v>20</v>
      </c>
      <c r="C69" s="267" t="s">
        <v>20</v>
      </c>
      <c r="D69" s="272">
        <v>3050</v>
      </c>
      <c r="E69" s="272">
        <v>164999</v>
      </c>
      <c r="F69" s="267" t="s">
        <v>20</v>
      </c>
      <c r="G69" s="267" t="s">
        <v>20</v>
      </c>
    </row>
    <row r="70" spans="1:7" ht="12.75">
      <c r="A70" s="286" t="s">
        <v>273</v>
      </c>
      <c r="B70" s="305">
        <v>5</v>
      </c>
      <c r="C70" s="305">
        <v>2000</v>
      </c>
      <c r="D70" s="302">
        <v>20400</v>
      </c>
      <c r="E70" s="302">
        <v>1253191</v>
      </c>
      <c r="F70" s="305">
        <v>5</v>
      </c>
      <c r="G70" s="305">
        <v>2000</v>
      </c>
    </row>
    <row r="71" spans="1:7" ht="12.75">
      <c r="A71" s="77"/>
      <c r="B71" s="267"/>
      <c r="C71" s="267"/>
      <c r="D71" s="267"/>
      <c r="E71" s="267"/>
      <c r="F71" s="267"/>
      <c r="G71" s="267"/>
    </row>
    <row r="72" spans="1:7" ht="12.75">
      <c r="A72" s="77" t="s">
        <v>274</v>
      </c>
      <c r="B72" s="272">
        <v>5208</v>
      </c>
      <c r="C72" s="272">
        <v>500176</v>
      </c>
      <c r="D72" s="272">
        <v>924</v>
      </c>
      <c r="E72" s="272">
        <v>88741</v>
      </c>
      <c r="F72" s="272">
        <v>2268</v>
      </c>
      <c r="G72" s="272">
        <v>217819</v>
      </c>
    </row>
    <row r="73" spans="1:7" ht="12.75">
      <c r="A73" s="77" t="s">
        <v>275</v>
      </c>
      <c r="B73" s="272">
        <v>439</v>
      </c>
      <c r="C73" s="272">
        <v>36563</v>
      </c>
      <c r="D73" s="272">
        <v>472</v>
      </c>
      <c r="E73" s="272">
        <v>39311</v>
      </c>
      <c r="F73" s="272">
        <v>866</v>
      </c>
      <c r="G73" s="272">
        <v>72126</v>
      </c>
    </row>
    <row r="74" spans="1:7" ht="12.75">
      <c r="A74" s="77" t="s">
        <v>276</v>
      </c>
      <c r="B74" s="267" t="s">
        <v>20</v>
      </c>
      <c r="C74" s="267" t="s">
        <v>20</v>
      </c>
      <c r="D74" s="272">
        <v>428</v>
      </c>
      <c r="E74" s="272">
        <v>14193</v>
      </c>
      <c r="F74" s="267" t="s">
        <v>20</v>
      </c>
      <c r="G74" s="267" t="s">
        <v>20</v>
      </c>
    </row>
    <row r="75" spans="1:7" ht="12.75">
      <c r="A75" s="77" t="s">
        <v>277</v>
      </c>
      <c r="B75" s="272">
        <v>870</v>
      </c>
      <c r="C75" s="272">
        <v>69165</v>
      </c>
      <c r="D75" s="272">
        <v>770</v>
      </c>
      <c r="E75" s="272">
        <v>57673</v>
      </c>
      <c r="F75" s="272">
        <v>473</v>
      </c>
      <c r="G75" s="272">
        <v>37604</v>
      </c>
    </row>
    <row r="76" spans="1:7" ht="12.75">
      <c r="A76" s="77" t="s">
        <v>278</v>
      </c>
      <c r="B76" s="272">
        <v>22</v>
      </c>
      <c r="C76" s="272">
        <v>1650</v>
      </c>
      <c r="D76" s="272">
        <v>337</v>
      </c>
      <c r="E76" s="272">
        <v>10733</v>
      </c>
      <c r="F76" s="272">
        <v>26</v>
      </c>
      <c r="G76" s="272">
        <v>1950</v>
      </c>
    </row>
    <row r="77" spans="1:7" ht="12.75">
      <c r="A77" s="77" t="s">
        <v>279</v>
      </c>
      <c r="B77" s="267" t="s">
        <v>20</v>
      </c>
      <c r="C77" s="267" t="s">
        <v>20</v>
      </c>
      <c r="D77" s="272">
        <v>431</v>
      </c>
      <c r="E77" s="272">
        <v>12772</v>
      </c>
      <c r="F77" s="267" t="s">
        <v>20</v>
      </c>
      <c r="G77" s="267" t="s">
        <v>20</v>
      </c>
    </row>
    <row r="78" spans="1:7" ht="12.75">
      <c r="A78" s="77" t="s">
        <v>280</v>
      </c>
      <c r="B78" s="272">
        <v>890</v>
      </c>
      <c r="C78" s="272">
        <v>72000</v>
      </c>
      <c r="D78" s="272">
        <v>705</v>
      </c>
      <c r="E78" s="272">
        <v>51000</v>
      </c>
      <c r="F78" s="272">
        <v>425</v>
      </c>
      <c r="G78" s="272">
        <v>43190</v>
      </c>
    </row>
    <row r="79" spans="1:7" ht="12.75">
      <c r="A79" s="77" t="s">
        <v>281</v>
      </c>
      <c r="B79" s="272">
        <v>45</v>
      </c>
      <c r="C79" s="272">
        <v>4275</v>
      </c>
      <c r="D79" s="272">
        <v>1237</v>
      </c>
      <c r="E79" s="272">
        <v>96355</v>
      </c>
      <c r="F79" s="272">
        <v>40</v>
      </c>
      <c r="G79" s="272">
        <v>3800</v>
      </c>
    </row>
    <row r="80" spans="1:7" ht="12.75">
      <c r="A80" s="286" t="s">
        <v>369</v>
      </c>
      <c r="B80" s="302">
        <v>7474</v>
      </c>
      <c r="C80" s="302">
        <v>683829</v>
      </c>
      <c r="D80" s="302">
        <v>5304</v>
      </c>
      <c r="E80" s="302">
        <v>370778</v>
      </c>
      <c r="F80" s="302">
        <v>4098</v>
      </c>
      <c r="G80" s="302">
        <v>376489</v>
      </c>
    </row>
    <row r="81" spans="1:7" ht="12.75">
      <c r="A81" s="77"/>
      <c r="B81" s="267"/>
      <c r="C81" s="267"/>
      <c r="D81" s="267"/>
      <c r="E81" s="267"/>
      <c r="F81" s="267"/>
      <c r="G81" s="267"/>
    </row>
    <row r="82" spans="1:7" ht="12.75">
      <c r="A82" s="77" t="s">
        <v>282</v>
      </c>
      <c r="B82" s="272">
        <v>1197</v>
      </c>
      <c r="C82" s="272">
        <v>100016</v>
      </c>
      <c r="D82" s="272">
        <v>150</v>
      </c>
      <c r="E82" s="272">
        <v>12533</v>
      </c>
      <c r="F82" s="272">
        <v>547</v>
      </c>
      <c r="G82" s="272">
        <v>45706</v>
      </c>
    </row>
    <row r="83" spans="1:7" ht="12.75">
      <c r="A83" s="77" t="s">
        <v>283</v>
      </c>
      <c r="B83" s="272">
        <v>632</v>
      </c>
      <c r="C83" s="272">
        <v>49089</v>
      </c>
      <c r="D83" s="272">
        <v>116</v>
      </c>
      <c r="E83" s="272">
        <v>5800</v>
      </c>
      <c r="F83" s="272">
        <v>385</v>
      </c>
      <c r="G83" s="272">
        <v>39700</v>
      </c>
    </row>
    <row r="84" spans="1:7" ht="12.75">
      <c r="A84" s="286" t="s">
        <v>284</v>
      </c>
      <c r="B84" s="302">
        <v>1829</v>
      </c>
      <c r="C84" s="302">
        <v>149105</v>
      </c>
      <c r="D84" s="302">
        <v>266</v>
      </c>
      <c r="E84" s="302">
        <v>18333</v>
      </c>
      <c r="F84" s="302">
        <v>932</v>
      </c>
      <c r="G84" s="302">
        <v>85406</v>
      </c>
    </row>
    <row r="85" spans="1:7" ht="12.75">
      <c r="A85" s="77"/>
      <c r="B85" s="267"/>
      <c r="C85" s="267"/>
      <c r="D85" s="267"/>
      <c r="E85" s="267"/>
      <c r="F85" s="267"/>
      <c r="G85" s="267"/>
    </row>
    <row r="86" spans="1:7" ht="13.5" thickBot="1">
      <c r="A86" s="288" t="s">
        <v>285</v>
      </c>
      <c r="B86" s="277">
        <v>11639</v>
      </c>
      <c r="C86" s="277">
        <v>1010302</v>
      </c>
      <c r="D86" s="277">
        <v>39302</v>
      </c>
      <c r="E86" s="277">
        <v>2278067</v>
      </c>
      <c r="F86" s="277">
        <v>8577</v>
      </c>
      <c r="G86" s="277">
        <v>698335</v>
      </c>
    </row>
    <row r="87" spans="2:3" ht="12.75">
      <c r="B87" s="122"/>
      <c r="C87" s="122"/>
    </row>
  </sheetData>
  <mergeCells count="1"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H8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22" customWidth="1"/>
    <col min="2" max="16384" width="11.421875" style="122" customWidth="1"/>
  </cols>
  <sheetData>
    <row r="1" spans="1:8" s="119" customFormat="1" ht="18">
      <c r="A1" s="344" t="s">
        <v>0</v>
      </c>
      <c r="B1" s="344"/>
      <c r="C1" s="344"/>
      <c r="D1" s="344"/>
      <c r="E1" s="344"/>
      <c r="F1" s="344"/>
      <c r="G1" s="344"/>
      <c r="H1" s="118"/>
    </row>
    <row r="2" spans="1:7" s="121" customFormat="1" ht="15">
      <c r="A2" s="160"/>
      <c r="B2" s="161"/>
      <c r="C2" s="161"/>
      <c r="D2" s="161"/>
      <c r="E2" s="161"/>
      <c r="F2" s="161"/>
      <c r="G2" s="161"/>
    </row>
    <row r="3" spans="1:8" s="121" customFormat="1" ht="15">
      <c r="A3" s="345" t="s">
        <v>314</v>
      </c>
      <c r="B3" s="345"/>
      <c r="C3" s="345"/>
      <c r="D3" s="345"/>
      <c r="E3" s="345"/>
      <c r="F3" s="345"/>
      <c r="G3" s="345"/>
      <c r="H3" s="161"/>
    </row>
    <row r="4" spans="1:7" s="121" customFormat="1" ht="14.25">
      <c r="A4" s="161"/>
      <c r="B4" s="161"/>
      <c r="C4" s="161"/>
      <c r="D4" s="161"/>
      <c r="E4" s="161"/>
      <c r="F4" s="161"/>
      <c r="G4" s="161"/>
    </row>
    <row r="5" spans="1:7" ht="12.75">
      <c r="A5" s="346" t="s">
        <v>72</v>
      </c>
      <c r="B5" s="348" t="s">
        <v>17</v>
      </c>
      <c r="C5" s="348"/>
      <c r="D5" s="348"/>
      <c r="E5" s="348" t="s">
        <v>18</v>
      </c>
      <c r="F5" s="348"/>
      <c r="G5" s="349"/>
    </row>
    <row r="6" spans="1:7" ht="13.5" thickBot="1">
      <c r="A6" s="347"/>
      <c r="B6" s="162">
        <v>2000</v>
      </c>
      <c r="C6" s="162">
        <v>2001</v>
      </c>
      <c r="D6" s="162">
        <v>2002</v>
      </c>
      <c r="E6" s="163">
        <v>2000</v>
      </c>
      <c r="F6" s="163">
        <v>2001</v>
      </c>
      <c r="G6" s="163">
        <v>2002</v>
      </c>
    </row>
    <row r="7" spans="1:7" ht="12.75">
      <c r="A7" s="6" t="s">
        <v>103</v>
      </c>
      <c r="B7" s="7">
        <v>10441.102</v>
      </c>
      <c r="C7" s="7">
        <v>35444.776</v>
      </c>
      <c r="D7" s="7">
        <v>47180.695</v>
      </c>
      <c r="E7" s="7">
        <v>891755.71</v>
      </c>
      <c r="F7" s="7">
        <v>1041117.228</v>
      </c>
      <c r="G7" s="8">
        <v>974399.34</v>
      </c>
    </row>
    <row r="8" spans="1:7" ht="12.75">
      <c r="A8" s="128"/>
      <c r="B8" s="126"/>
      <c r="C8" s="126"/>
      <c r="D8" s="126"/>
      <c r="E8" s="126"/>
      <c r="F8" s="126"/>
      <c r="G8" s="127"/>
    </row>
    <row r="9" spans="1:7" ht="12.75">
      <c r="A9" s="125" t="s">
        <v>320</v>
      </c>
      <c r="B9" s="126"/>
      <c r="C9" s="126"/>
      <c r="D9" s="126"/>
      <c r="E9" s="126"/>
      <c r="F9" s="126"/>
      <c r="G9" s="127"/>
    </row>
    <row r="10" spans="1:7" ht="12.75">
      <c r="A10" s="9" t="s">
        <v>73</v>
      </c>
      <c r="B10" s="10">
        <f aca="true" t="shared" si="0" ref="B10:G10">SUM(B11:B23)</f>
        <v>8710.825</v>
      </c>
      <c r="C10" s="10">
        <f t="shared" si="0"/>
        <v>28437.678000000004</v>
      </c>
      <c r="D10" s="10">
        <f t="shared" si="0"/>
        <v>40956.897999999994</v>
      </c>
      <c r="E10" s="10">
        <f t="shared" si="0"/>
        <v>812983.058</v>
      </c>
      <c r="F10" s="10">
        <f t="shared" si="0"/>
        <v>927708.3759999999</v>
      </c>
      <c r="G10" s="11">
        <f t="shared" si="0"/>
        <v>879505.6609999998</v>
      </c>
    </row>
    <row r="11" spans="1:7" ht="12.75">
      <c r="A11" s="3" t="s">
        <v>74</v>
      </c>
      <c r="B11" s="4">
        <v>2554.308</v>
      </c>
      <c r="C11" s="126">
        <v>1587.958</v>
      </c>
      <c r="D11" s="186">
        <v>1889.67</v>
      </c>
      <c r="E11" s="126">
        <v>188748.976</v>
      </c>
      <c r="F11" s="126">
        <v>244488.116</v>
      </c>
      <c r="G11" s="66">
        <v>236452.31</v>
      </c>
    </row>
    <row r="12" spans="1:7" ht="12.75">
      <c r="A12" s="3" t="s">
        <v>104</v>
      </c>
      <c r="B12" s="4" t="s">
        <v>20</v>
      </c>
      <c r="C12" s="126" t="s">
        <v>20</v>
      </c>
      <c r="D12" s="126" t="s">
        <v>20</v>
      </c>
      <c r="E12" s="126">
        <v>14940.245</v>
      </c>
      <c r="F12" s="126">
        <v>18462.76</v>
      </c>
      <c r="G12" s="66">
        <v>12407.691</v>
      </c>
    </row>
    <row r="13" spans="1:7" ht="12.75">
      <c r="A13" s="3" t="s">
        <v>75</v>
      </c>
      <c r="B13" s="126">
        <v>404.555</v>
      </c>
      <c r="C13" s="126">
        <v>514.928</v>
      </c>
      <c r="D13" s="186">
        <v>1044.448</v>
      </c>
      <c r="E13" s="126">
        <v>18039.311</v>
      </c>
      <c r="F13" s="126">
        <v>17228.737</v>
      </c>
      <c r="G13" s="127">
        <v>18371.591</v>
      </c>
    </row>
    <row r="14" spans="1:7" ht="12.75">
      <c r="A14" s="3" t="s">
        <v>76</v>
      </c>
      <c r="B14" s="4" t="s">
        <v>20</v>
      </c>
      <c r="C14" s="4" t="s">
        <v>20</v>
      </c>
      <c r="D14" s="4" t="s">
        <v>20</v>
      </c>
      <c r="E14" s="126">
        <v>3275.91</v>
      </c>
      <c r="F14" s="126">
        <v>2926.016</v>
      </c>
      <c r="G14" s="66">
        <v>3949.554</v>
      </c>
    </row>
    <row r="15" spans="1:7" ht="12.75">
      <c r="A15" s="3" t="s">
        <v>77</v>
      </c>
      <c r="B15" s="4" t="s">
        <v>20</v>
      </c>
      <c r="C15" s="4" t="s">
        <v>20</v>
      </c>
      <c r="D15" s="4" t="s">
        <v>20</v>
      </c>
      <c r="E15" s="126">
        <v>6061.681</v>
      </c>
      <c r="F15" s="126">
        <v>5879.192</v>
      </c>
      <c r="G15" s="66">
        <v>8554.475</v>
      </c>
    </row>
    <row r="16" spans="1:7" ht="12.75">
      <c r="A16" s="3" t="s">
        <v>78</v>
      </c>
      <c r="B16" s="126">
        <v>1511.56</v>
      </c>
      <c r="C16" s="126">
        <v>4510.098</v>
      </c>
      <c r="D16" s="186">
        <v>2218.047</v>
      </c>
      <c r="E16" s="126">
        <v>151278.61</v>
      </c>
      <c r="F16" s="126">
        <v>162336.276</v>
      </c>
      <c r="G16" s="66">
        <v>149544.685</v>
      </c>
    </row>
    <row r="17" spans="1:7" ht="12.75">
      <c r="A17" s="3" t="s">
        <v>79</v>
      </c>
      <c r="B17" s="4" t="s">
        <v>20</v>
      </c>
      <c r="C17" s="4" t="s">
        <v>20</v>
      </c>
      <c r="D17" s="4" t="s">
        <v>20</v>
      </c>
      <c r="E17" s="126">
        <v>12.745</v>
      </c>
      <c r="F17" s="126">
        <v>187.633</v>
      </c>
      <c r="G17" s="66">
        <v>121.577</v>
      </c>
    </row>
    <row r="18" spans="1:7" ht="12.75">
      <c r="A18" s="3" t="s">
        <v>80</v>
      </c>
      <c r="B18" s="4" t="s">
        <v>20</v>
      </c>
      <c r="C18" s="4" t="s">
        <v>20</v>
      </c>
      <c r="D18" s="4" t="s">
        <v>20</v>
      </c>
      <c r="E18" s="126">
        <v>116.945</v>
      </c>
      <c r="F18" s="126">
        <v>449.182</v>
      </c>
      <c r="G18" s="66">
        <v>785.188</v>
      </c>
    </row>
    <row r="19" spans="1:7" ht="12.75">
      <c r="A19" s="3" t="s">
        <v>81</v>
      </c>
      <c r="B19" s="126">
        <v>390.903</v>
      </c>
      <c r="C19" s="126">
        <v>171.39</v>
      </c>
      <c r="D19" s="186">
        <v>46.316</v>
      </c>
      <c r="E19" s="126">
        <v>23319.059</v>
      </c>
      <c r="F19" s="126">
        <v>20998.198</v>
      </c>
      <c r="G19" s="66">
        <v>21918.115</v>
      </c>
    </row>
    <row r="20" spans="1:7" ht="12.75">
      <c r="A20" s="3" t="s">
        <v>82</v>
      </c>
      <c r="B20" s="126">
        <v>1561.585</v>
      </c>
      <c r="C20" s="126">
        <v>1118.459</v>
      </c>
      <c r="D20" s="186">
        <v>1429.367</v>
      </c>
      <c r="E20" s="126">
        <v>208594.408</v>
      </c>
      <c r="F20" s="126">
        <v>215827.913</v>
      </c>
      <c r="G20" s="66">
        <v>185604.333</v>
      </c>
    </row>
    <row r="21" spans="1:7" ht="12.75">
      <c r="A21" s="3" t="s">
        <v>83</v>
      </c>
      <c r="B21" s="126">
        <v>2274.197</v>
      </c>
      <c r="C21" s="126">
        <v>20523.827</v>
      </c>
      <c r="D21" s="186">
        <v>34214.778</v>
      </c>
      <c r="E21" s="126">
        <v>21713.7</v>
      </c>
      <c r="F21" s="126">
        <v>45356.535</v>
      </c>
      <c r="G21" s="66">
        <v>42122.61</v>
      </c>
    </row>
    <row r="22" spans="1:7" ht="12.75">
      <c r="A22" s="3" t="s">
        <v>84</v>
      </c>
      <c r="B22" s="126">
        <v>13.717</v>
      </c>
      <c r="C22" s="126">
        <v>11.018</v>
      </c>
      <c r="D22" s="186">
        <v>114.272</v>
      </c>
      <c r="E22" s="126">
        <v>171709.645</v>
      </c>
      <c r="F22" s="126">
        <v>187817.914</v>
      </c>
      <c r="G22" s="66">
        <v>191592.43</v>
      </c>
    </row>
    <row r="23" spans="1:7" ht="12.75">
      <c r="A23" s="3" t="s">
        <v>85</v>
      </c>
      <c r="B23" s="4" t="s">
        <v>20</v>
      </c>
      <c r="C23" s="4" t="s">
        <v>20</v>
      </c>
      <c r="D23" s="4" t="s">
        <v>20</v>
      </c>
      <c r="E23" s="126">
        <v>5171.823</v>
      </c>
      <c r="F23" s="126">
        <v>5749.904</v>
      </c>
      <c r="G23" s="66">
        <v>8081.102</v>
      </c>
    </row>
    <row r="24" spans="1:7" ht="12.75">
      <c r="A24" s="128"/>
      <c r="B24" s="126"/>
      <c r="C24" s="126"/>
      <c r="D24" s="126"/>
      <c r="E24" s="126"/>
      <c r="F24" s="126"/>
      <c r="G24" s="127"/>
    </row>
    <row r="25" spans="1:7" ht="12.75">
      <c r="A25" s="9" t="s">
        <v>86</v>
      </c>
      <c r="B25" s="126"/>
      <c r="C25" s="126"/>
      <c r="D25" s="126"/>
      <c r="E25" s="126"/>
      <c r="F25" s="126"/>
      <c r="G25" s="127"/>
    </row>
    <row r="26" spans="1:7" ht="12.75">
      <c r="A26" s="3" t="s">
        <v>105</v>
      </c>
      <c r="B26" s="126" t="s">
        <v>20</v>
      </c>
      <c r="C26" s="126" t="s">
        <v>20</v>
      </c>
      <c r="D26" s="126" t="s">
        <v>20</v>
      </c>
      <c r="E26" s="126" t="s">
        <v>20</v>
      </c>
      <c r="F26" s="126">
        <v>32.425</v>
      </c>
      <c r="G26" s="127" t="s">
        <v>20</v>
      </c>
    </row>
    <row r="27" spans="1:7" ht="12.75">
      <c r="A27" s="3" t="s">
        <v>87</v>
      </c>
      <c r="B27" s="126" t="s">
        <v>20</v>
      </c>
      <c r="C27" s="126" t="s">
        <v>20</v>
      </c>
      <c r="D27" s="126" t="s">
        <v>20</v>
      </c>
      <c r="E27" s="126">
        <v>1988.248</v>
      </c>
      <c r="F27" s="126">
        <v>4962.056</v>
      </c>
      <c r="G27" s="66">
        <v>2889.226</v>
      </c>
    </row>
    <row r="28" spans="1:7" ht="12.75">
      <c r="A28" s="3" t="s">
        <v>88</v>
      </c>
      <c r="B28" s="126" t="s">
        <v>20</v>
      </c>
      <c r="C28" s="126" t="s">
        <v>20</v>
      </c>
      <c r="D28" s="126" t="s">
        <v>20</v>
      </c>
      <c r="E28" s="126">
        <v>1768.858</v>
      </c>
      <c r="F28" s="126">
        <v>2617.306</v>
      </c>
      <c r="G28" s="66">
        <v>2012.794</v>
      </c>
    </row>
    <row r="29" spans="1:7" ht="12.75">
      <c r="A29" s="3" t="s">
        <v>89</v>
      </c>
      <c r="B29" s="126" t="s">
        <v>20</v>
      </c>
      <c r="C29" s="126" t="s">
        <v>20</v>
      </c>
      <c r="D29" s="126" t="s">
        <v>20</v>
      </c>
      <c r="E29" s="126">
        <v>1109.719</v>
      </c>
      <c r="F29" s="126">
        <v>2481.65</v>
      </c>
      <c r="G29" s="66">
        <v>1918.098</v>
      </c>
    </row>
    <row r="30" spans="1:7" ht="12.75">
      <c r="A30" s="3" t="s">
        <v>90</v>
      </c>
      <c r="B30" s="126" t="s">
        <v>20</v>
      </c>
      <c r="C30" s="126" t="s">
        <v>20</v>
      </c>
      <c r="D30" s="126" t="s">
        <v>20</v>
      </c>
      <c r="E30" s="126">
        <v>2290.306</v>
      </c>
      <c r="F30" s="126">
        <v>4565.037</v>
      </c>
      <c r="G30" s="66">
        <v>3407.348</v>
      </c>
    </row>
    <row r="31" spans="1:7" ht="12.75">
      <c r="A31" s="3" t="s">
        <v>91</v>
      </c>
      <c r="B31" s="126" t="s">
        <v>20</v>
      </c>
      <c r="C31" s="126" t="s">
        <v>20</v>
      </c>
      <c r="D31" s="126" t="s">
        <v>20</v>
      </c>
      <c r="E31" s="126">
        <v>1291.056</v>
      </c>
      <c r="F31" s="126">
        <v>2107.709</v>
      </c>
      <c r="G31" s="66">
        <v>2678.493</v>
      </c>
    </row>
    <row r="32" spans="1:7" ht="12.75">
      <c r="A32" s="3" t="s">
        <v>92</v>
      </c>
      <c r="B32" s="126" t="s">
        <v>20</v>
      </c>
      <c r="C32" s="126" t="s">
        <v>20</v>
      </c>
      <c r="D32" s="126" t="s">
        <v>20</v>
      </c>
      <c r="E32" s="126">
        <v>1157.212</v>
      </c>
      <c r="F32" s="126">
        <v>1984.31</v>
      </c>
      <c r="G32" s="66">
        <v>1912.135</v>
      </c>
    </row>
    <row r="33" spans="1:7" ht="12.75">
      <c r="A33" s="3" t="s">
        <v>93</v>
      </c>
      <c r="B33" s="126">
        <v>18.432</v>
      </c>
      <c r="C33" s="126" t="s">
        <v>20</v>
      </c>
      <c r="D33" s="126" t="s">
        <v>20</v>
      </c>
      <c r="E33" s="126">
        <v>16250.247</v>
      </c>
      <c r="F33" s="126">
        <v>28753.147</v>
      </c>
      <c r="G33" s="66">
        <v>21020.457</v>
      </c>
    </row>
    <row r="34" spans="1:7" ht="12.75">
      <c r="A34" s="3" t="s">
        <v>94</v>
      </c>
      <c r="B34" s="126" t="s">
        <v>20</v>
      </c>
      <c r="C34" s="126" t="s">
        <v>20</v>
      </c>
      <c r="D34" s="126" t="s">
        <v>20</v>
      </c>
      <c r="E34" s="126">
        <v>22755.804</v>
      </c>
      <c r="F34" s="126">
        <v>32589.288</v>
      </c>
      <c r="G34" s="66">
        <v>26501.596</v>
      </c>
    </row>
    <row r="35" spans="1:7" ht="12.75">
      <c r="A35" s="3" t="s">
        <v>95</v>
      </c>
      <c r="B35" s="126" t="s">
        <v>20</v>
      </c>
      <c r="C35" s="126" t="s">
        <v>20</v>
      </c>
      <c r="D35" s="126" t="s">
        <v>20</v>
      </c>
      <c r="E35" s="126">
        <v>70.365</v>
      </c>
      <c r="F35" s="126">
        <v>35.737</v>
      </c>
      <c r="G35" s="66">
        <v>20.074</v>
      </c>
    </row>
    <row r="36" spans="1:7" ht="12.75">
      <c r="A36" s="3" t="s">
        <v>106</v>
      </c>
      <c r="B36" s="126" t="s">
        <v>20</v>
      </c>
      <c r="C36" s="126">
        <v>0.846</v>
      </c>
      <c r="D36" s="186">
        <v>30.24</v>
      </c>
      <c r="E36" s="126" t="s">
        <v>20</v>
      </c>
      <c r="F36" s="126" t="s">
        <v>20</v>
      </c>
      <c r="G36" s="127" t="s">
        <v>20</v>
      </c>
    </row>
    <row r="37" spans="1:7" ht="12.75">
      <c r="A37" s="3"/>
      <c r="B37" s="126"/>
      <c r="C37" s="126"/>
      <c r="D37" s="126"/>
      <c r="E37" s="126"/>
      <c r="F37" s="126"/>
      <c r="G37" s="127"/>
    </row>
    <row r="38" spans="1:7" ht="12.75">
      <c r="A38" s="9" t="s">
        <v>319</v>
      </c>
      <c r="B38" s="126"/>
      <c r="C38" s="126"/>
      <c r="D38" s="126"/>
      <c r="E38" s="126"/>
      <c r="F38" s="126"/>
      <c r="G38" s="127"/>
    </row>
    <row r="39" spans="1:7" ht="12.75">
      <c r="A39" s="3" t="s">
        <v>96</v>
      </c>
      <c r="B39" s="126" t="s">
        <v>20</v>
      </c>
      <c r="C39" s="126" t="s">
        <v>20</v>
      </c>
      <c r="D39" s="126" t="s">
        <v>20</v>
      </c>
      <c r="E39" s="126">
        <v>1534.589</v>
      </c>
      <c r="F39" s="126">
        <v>1828.499</v>
      </c>
      <c r="G39" s="66">
        <v>1370.711</v>
      </c>
    </row>
    <row r="40" spans="1:7" ht="12.75">
      <c r="A40" s="3" t="s">
        <v>97</v>
      </c>
      <c r="B40" s="126">
        <v>1.26</v>
      </c>
      <c r="C40" s="126" t="s">
        <v>20</v>
      </c>
      <c r="D40" s="126" t="s">
        <v>20</v>
      </c>
      <c r="E40" s="126">
        <v>6269.998</v>
      </c>
      <c r="F40" s="126">
        <v>5695.789</v>
      </c>
      <c r="G40" s="66">
        <v>7233.47</v>
      </c>
    </row>
    <row r="41" spans="1:7" ht="12.75">
      <c r="A41" s="3" t="s">
        <v>98</v>
      </c>
      <c r="B41" s="126" t="s">
        <v>20</v>
      </c>
      <c r="C41" s="126" t="s">
        <v>20</v>
      </c>
      <c r="D41" s="126" t="s">
        <v>20</v>
      </c>
      <c r="E41" s="126">
        <v>8.4</v>
      </c>
      <c r="F41" s="126" t="s">
        <v>20</v>
      </c>
      <c r="G41" s="66">
        <v>17.518</v>
      </c>
    </row>
    <row r="42" spans="1:7" ht="12.75">
      <c r="A42" s="3" t="s">
        <v>99</v>
      </c>
      <c r="B42" s="126" t="s">
        <v>20</v>
      </c>
      <c r="C42" s="126" t="s">
        <v>20</v>
      </c>
      <c r="D42" s="126" t="s">
        <v>20</v>
      </c>
      <c r="E42" s="126">
        <v>7270.157</v>
      </c>
      <c r="F42" s="126">
        <v>6478.742</v>
      </c>
      <c r="G42" s="66">
        <v>5757.248</v>
      </c>
    </row>
    <row r="43" spans="1:7" ht="13.5" thickBot="1">
      <c r="A43" s="5" t="s">
        <v>100</v>
      </c>
      <c r="B43" s="129" t="s">
        <v>20</v>
      </c>
      <c r="C43" s="129" t="s">
        <v>20</v>
      </c>
      <c r="D43" s="129" t="s">
        <v>20</v>
      </c>
      <c r="E43" s="129">
        <v>9296.788</v>
      </c>
      <c r="F43" s="129">
        <v>7542.744</v>
      </c>
      <c r="G43" s="69">
        <v>5981.249</v>
      </c>
    </row>
    <row r="44" spans="1:7" ht="12.75">
      <c r="A44" s="164" t="s">
        <v>101</v>
      </c>
      <c r="B44" s="164"/>
      <c r="C44" s="164"/>
      <c r="D44" s="164"/>
      <c r="E44" s="164"/>
      <c r="F44" s="164"/>
      <c r="G44" s="164"/>
    </row>
    <row r="45" ht="12.75">
      <c r="A45" s="122" t="s">
        <v>102</v>
      </c>
    </row>
    <row r="46" ht="12.75">
      <c r="A46" s="122" t="s">
        <v>102</v>
      </c>
    </row>
    <row r="47" ht="12.75">
      <c r="A47" s="122" t="s">
        <v>102</v>
      </c>
    </row>
    <row r="48" ht="12.75">
      <c r="A48" s="122" t="s">
        <v>102</v>
      </c>
    </row>
    <row r="49" ht="12.75">
      <c r="A49" s="122" t="s">
        <v>102</v>
      </c>
    </row>
    <row r="50" ht="12.75">
      <c r="A50" s="122" t="s">
        <v>102</v>
      </c>
    </row>
    <row r="51" ht="12.75">
      <c r="A51" s="122" t="s">
        <v>102</v>
      </c>
    </row>
    <row r="52" ht="12.75">
      <c r="A52" s="122" t="s">
        <v>102</v>
      </c>
    </row>
    <row r="53" ht="12.75">
      <c r="A53" s="122" t="s">
        <v>102</v>
      </c>
    </row>
    <row r="54" ht="12.75">
      <c r="A54" s="122" t="s">
        <v>102</v>
      </c>
    </row>
    <row r="55" ht="12.75">
      <c r="A55" s="122" t="s">
        <v>102</v>
      </c>
    </row>
    <row r="56" ht="12.75">
      <c r="A56" s="122" t="s">
        <v>102</v>
      </c>
    </row>
    <row r="57" ht="12.75">
      <c r="A57" s="122" t="s">
        <v>102</v>
      </c>
    </row>
    <row r="58" ht="12.75">
      <c r="A58" s="122" t="s">
        <v>102</v>
      </c>
    </row>
    <row r="59" ht="12.75">
      <c r="A59" s="122" t="s">
        <v>102</v>
      </c>
    </row>
    <row r="60" ht="12.75">
      <c r="A60" s="122" t="s">
        <v>102</v>
      </c>
    </row>
    <row r="61" ht="12.75">
      <c r="A61" s="122" t="s">
        <v>102</v>
      </c>
    </row>
    <row r="62" ht="12.75">
      <c r="A62" s="122" t="s">
        <v>102</v>
      </c>
    </row>
    <row r="63" ht="12.75">
      <c r="A63" s="122" t="s">
        <v>102</v>
      </c>
    </row>
    <row r="64" ht="12.75">
      <c r="A64" s="122" t="s">
        <v>102</v>
      </c>
    </row>
    <row r="65" ht="12.75">
      <c r="A65" s="122" t="s">
        <v>102</v>
      </c>
    </row>
    <row r="66" ht="12.75">
      <c r="A66" s="122" t="s">
        <v>102</v>
      </c>
    </row>
    <row r="67" ht="12.75">
      <c r="A67" s="122" t="s">
        <v>102</v>
      </c>
    </row>
    <row r="68" ht="12.75">
      <c r="A68" s="122" t="s">
        <v>102</v>
      </c>
    </row>
    <row r="69" ht="12.75">
      <c r="A69" s="122" t="s">
        <v>102</v>
      </c>
    </row>
    <row r="70" ht="12.75">
      <c r="A70" s="122" t="s">
        <v>102</v>
      </c>
    </row>
    <row r="71" ht="12.75">
      <c r="A71" s="122" t="s">
        <v>102</v>
      </c>
    </row>
    <row r="72" ht="12.75">
      <c r="A72" s="122" t="s">
        <v>102</v>
      </c>
    </row>
    <row r="73" ht="12.75">
      <c r="A73" s="122" t="s">
        <v>102</v>
      </c>
    </row>
    <row r="74" ht="12.75">
      <c r="A74" s="122" t="s">
        <v>102</v>
      </c>
    </row>
    <row r="75" ht="12.75">
      <c r="A75" s="122" t="s">
        <v>102</v>
      </c>
    </row>
    <row r="76" ht="12.75">
      <c r="A76" s="122" t="s">
        <v>102</v>
      </c>
    </row>
    <row r="77" ht="12.75">
      <c r="A77" s="122" t="s">
        <v>102</v>
      </c>
    </row>
    <row r="78" ht="12.75">
      <c r="A78" s="122" t="s">
        <v>102</v>
      </c>
    </row>
    <row r="79" ht="12.75">
      <c r="A79" s="122" t="s">
        <v>102</v>
      </c>
    </row>
    <row r="80" ht="12.75">
      <c r="A80" s="122" t="s">
        <v>102</v>
      </c>
    </row>
    <row r="81" ht="12.75">
      <c r="A81" s="122" t="s">
        <v>102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21">
    <pageSetUpPr fitToPage="1"/>
  </sheetPr>
  <dimension ref="A1:G60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58" customWidth="1"/>
    <col min="2" max="6" width="17.7109375" style="58" customWidth="1"/>
    <col min="7" max="16384" width="11.421875" style="58" customWidth="1"/>
  </cols>
  <sheetData>
    <row r="1" spans="1:6" s="71" customFormat="1" ht="18">
      <c r="A1" s="329" t="s">
        <v>0</v>
      </c>
      <c r="B1" s="329"/>
      <c r="C1" s="329"/>
      <c r="D1" s="329"/>
      <c r="E1" s="329"/>
      <c r="F1" s="329"/>
    </row>
    <row r="2" spans="1:6" s="72" customFormat="1" ht="15">
      <c r="A2" s="279"/>
      <c r="B2" s="103"/>
      <c r="C2" s="103"/>
      <c r="D2" s="103"/>
      <c r="E2" s="103"/>
      <c r="F2" s="103"/>
    </row>
    <row r="3" spans="1:6" s="72" customFormat="1" ht="15">
      <c r="A3" s="330" t="s">
        <v>364</v>
      </c>
      <c r="B3" s="330"/>
      <c r="C3" s="330"/>
      <c r="D3" s="330"/>
      <c r="E3" s="330"/>
      <c r="F3" s="330"/>
    </row>
    <row r="4" spans="1:6" s="72" customFormat="1" ht="15">
      <c r="A4" s="280"/>
      <c r="B4" s="261"/>
      <c r="C4" s="261"/>
      <c r="D4" s="261"/>
      <c r="E4" s="261"/>
      <c r="F4" s="261"/>
    </row>
    <row r="5" spans="1:6" ht="12.75">
      <c r="A5" s="326"/>
      <c r="B5" s="327"/>
      <c r="C5" s="197" t="s">
        <v>218</v>
      </c>
      <c r="D5" s="198"/>
      <c r="E5" s="233" t="s">
        <v>219</v>
      </c>
      <c r="F5" s="232"/>
    </row>
    <row r="6" spans="1:6" ht="12.75">
      <c r="A6" s="61" t="s">
        <v>157</v>
      </c>
      <c r="B6" s="62" t="s">
        <v>162</v>
      </c>
      <c r="C6" s="73" t="s">
        <v>220</v>
      </c>
      <c r="D6" s="74"/>
      <c r="E6" s="62" t="s">
        <v>221</v>
      </c>
      <c r="F6" s="75" t="s">
        <v>222</v>
      </c>
    </row>
    <row r="7" spans="1:6" ht="13.5" thickBot="1">
      <c r="A7" s="281"/>
      <c r="B7" s="282"/>
      <c r="C7" s="282" t="s">
        <v>223</v>
      </c>
      <c r="D7" s="282" t="s">
        <v>224</v>
      </c>
      <c r="E7" s="282" t="s">
        <v>225</v>
      </c>
      <c r="F7" s="282" t="s">
        <v>226</v>
      </c>
    </row>
    <row r="8" spans="1:6" ht="12.75">
      <c r="A8" s="264" t="s">
        <v>163</v>
      </c>
      <c r="B8" s="265"/>
      <c r="C8" s="265"/>
      <c r="D8" s="265"/>
      <c r="E8" s="265"/>
      <c r="F8" s="266"/>
    </row>
    <row r="9" spans="1:7" ht="12.75">
      <c r="A9" s="77" t="s">
        <v>168</v>
      </c>
      <c r="B9" s="267">
        <f>SUM(C9:F9)</f>
        <v>269885</v>
      </c>
      <c r="C9" s="267">
        <v>17375</v>
      </c>
      <c r="D9" s="267">
        <v>42612</v>
      </c>
      <c r="E9" s="267">
        <v>200201</v>
      </c>
      <c r="F9" s="272">
        <v>9697</v>
      </c>
      <c r="G9" s="283"/>
    </row>
    <row r="10" spans="1:6" ht="12.75">
      <c r="A10" s="77" t="s">
        <v>169</v>
      </c>
      <c r="B10" s="267">
        <f>SUM(C10:F10)</f>
        <v>19836</v>
      </c>
      <c r="C10" s="267">
        <v>6706</v>
      </c>
      <c r="D10" s="271">
        <v>5846</v>
      </c>
      <c r="E10" s="267">
        <v>7234</v>
      </c>
      <c r="F10" s="272">
        <v>50</v>
      </c>
    </row>
    <row r="11" spans="1:6" ht="12.75">
      <c r="A11" s="77" t="s">
        <v>355</v>
      </c>
      <c r="B11" s="267">
        <f aca="true" t="shared" si="0" ref="B11:B20">SUM(C11:F11)</f>
        <v>64989</v>
      </c>
      <c r="C11" s="267">
        <v>91</v>
      </c>
      <c r="D11" s="267">
        <v>2058</v>
      </c>
      <c r="E11" s="267">
        <v>45963</v>
      </c>
      <c r="F11" s="272">
        <v>16877</v>
      </c>
    </row>
    <row r="12" spans="1:6" ht="12.75">
      <c r="A12" s="77" t="s">
        <v>170</v>
      </c>
      <c r="B12" s="267">
        <f t="shared" si="0"/>
        <v>88782</v>
      </c>
      <c r="C12" s="267">
        <v>464</v>
      </c>
      <c r="D12" s="267">
        <v>1678</v>
      </c>
      <c r="E12" s="267">
        <v>84775</v>
      </c>
      <c r="F12" s="272">
        <v>1865</v>
      </c>
    </row>
    <row r="13" spans="1:6" ht="12.75">
      <c r="A13" s="270" t="s">
        <v>173</v>
      </c>
      <c r="B13" s="267">
        <f t="shared" si="0"/>
        <v>1037062</v>
      </c>
      <c r="C13" s="267">
        <v>14052</v>
      </c>
      <c r="D13" s="267">
        <v>36791</v>
      </c>
      <c r="E13" s="267">
        <v>980174</v>
      </c>
      <c r="F13" s="272">
        <v>6045</v>
      </c>
    </row>
    <row r="14" spans="1:6" ht="12.75">
      <c r="A14" s="77" t="s">
        <v>174</v>
      </c>
      <c r="B14" s="267">
        <f t="shared" si="0"/>
        <v>71100</v>
      </c>
      <c r="C14" s="267">
        <v>974</v>
      </c>
      <c r="D14" s="267">
        <v>2783</v>
      </c>
      <c r="E14" s="267">
        <v>65261</v>
      </c>
      <c r="F14" s="272">
        <v>2082</v>
      </c>
    </row>
    <row r="15" spans="1:6" ht="12.75">
      <c r="A15" s="77" t="s">
        <v>175</v>
      </c>
      <c r="B15" s="267">
        <f t="shared" si="0"/>
        <v>55931</v>
      </c>
      <c r="C15" s="267">
        <v>931</v>
      </c>
      <c r="D15" s="267">
        <v>2233</v>
      </c>
      <c r="E15" s="267">
        <v>24388</v>
      </c>
      <c r="F15" s="272">
        <v>28379</v>
      </c>
    </row>
    <row r="16" spans="1:6" ht="12.75">
      <c r="A16" s="77" t="s">
        <v>176</v>
      </c>
      <c r="B16" s="267">
        <f t="shared" si="0"/>
        <v>75979</v>
      </c>
      <c r="C16" s="267">
        <v>1182</v>
      </c>
      <c r="D16" s="267">
        <v>7073</v>
      </c>
      <c r="E16" s="267">
        <v>56712</v>
      </c>
      <c r="F16" s="272">
        <v>11012</v>
      </c>
    </row>
    <row r="17" spans="1:6" ht="12.75">
      <c r="A17" s="77" t="s">
        <v>177</v>
      </c>
      <c r="B17" s="267">
        <f t="shared" si="0"/>
        <v>29619</v>
      </c>
      <c r="C17" s="267">
        <v>749</v>
      </c>
      <c r="D17" s="271">
        <v>1467</v>
      </c>
      <c r="E17" s="267">
        <v>10995</v>
      </c>
      <c r="F17" s="272">
        <v>16408</v>
      </c>
    </row>
    <row r="18" spans="1:6" ht="12.75">
      <c r="A18" s="77" t="s">
        <v>178</v>
      </c>
      <c r="B18" s="267">
        <f t="shared" si="0"/>
        <v>348</v>
      </c>
      <c r="C18" s="267">
        <v>13</v>
      </c>
      <c r="D18" s="271">
        <v>45</v>
      </c>
      <c r="E18" s="267">
        <v>227</v>
      </c>
      <c r="F18" s="274">
        <v>63</v>
      </c>
    </row>
    <row r="19" spans="1:6" ht="12.75">
      <c r="A19" s="77" t="s">
        <v>179</v>
      </c>
      <c r="B19" s="267">
        <f t="shared" si="0"/>
        <v>13021</v>
      </c>
      <c r="C19" s="267">
        <v>126</v>
      </c>
      <c r="D19" s="271">
        <v>31</v>
      </c>
      <c r="E19" s="267">
        <v>4180</v>
      </c>
      <c r="F19" s="271">
        <v>8684</v>
      </c>
    </row>
    <row r="20" spans="1:6" ht="12.75">
      <c r="A20" s="77" t="s">
        <v>180</v>
      </c>
      <c r="B20" s="267">
        <f t="shared" si="0"/>
        <v>17776</v>
      </c>
      <c r="C20" s="267">
        <v>281</v>
      </c>
      <c r="D20" s="267">
        <v>617</v>
      </c>
      <c r="E20" s="267">
        <v>13047</v>
      </c>
      <c r="F20" s="271">
        <v>3831</v>
      </c>
    </row>
    <row r="21" spans="1:6" ht="12.75">
      <c r="A21" s="77"/>
      <c r="B21" s="271"/>
      <c r="C21" s="267"/>
      <c r="D21" s="267"/>
      <c r="E21" s="267"/>
      <c r="F21" s="271"/>
    </row>
    <row r="22" spans="1:6" ht="12.75">
      <c r="A22" s="273" t="s">
        <v>181</v>
      </c>
      <c r="B22" s="271"/>
      <c r="C22" s="267"/>
      <c r="D22" s="267"/>
      <c r="E22" s="267"/>
      <c r="F22" s="271"/>
    </row>
    <row r="23" spans="1:6" ht="12.75">
      <c r="A23" s="77" t="s">
        <v>356</v>
      </c>
      <c r="B23" s="267">
        <f aca="true" t="shared" si="1" ref="B23:B33">SUM(C23:F23)</f>
        <v>622546</v>
      </c>
      <c r="C23" s="267">
        <v>4238</v>
      </c>
      <c r="D23" s="267">
        <v>8263</v>
      </c>
      <c r="E23" s="267">
        <v>610045</v>
      </c>
      <c r="F23" s="272" t="s">
        <v>20</v>
      </c>
    </row>
    <row r="24" spans="1:6" ht="12.75">
      <c r="A24" s="77" t="s">
        <v>357</v>
      </c>
      <c r="B24" s="267">
        <f t="shared" si="1"/>
        <v>1101779</v>
      </c>
      <c r="C24" s="267">
        <v>7281</v>
      </c>
      <c r="D24" s="267">
        <v>20228</v>
      </c>
      <c r="E24" s="267">
        <v>1074158</v>
      </c>
      <c r="F24" s="272">
        <v>112</v>
      </c>
    </row>
    <row r="25" spans="1:6" ht="12.75">
      <c r="A25" s="77" t="s">
        <v>186</v>
      </c>
      <c r="B25" s="267">
        <f t="shared" si="1"/>
        <v>32800</v>
      </c>
      <c r="C25" s="267">
        <v>1815</v>
      </c>
      <c r="D25" s="271">
        <v>1304</v>
      </c>
      <c r="E25" s="267">
        <v>19391</v>
      </c>
      <c r="F25" s="272">
        <v>10290</v>
      </c>
    </row>
    <row r="26" spans="1:6" ht="12.75">
      <c r="A26" s="77" t="s">
        <v>358</v>
      </c>
      <c r="B26" s="267">
        <f t="shared" si="1"/>
        <v>301700</v>
      </c>
      <c r="C26" s="267">
        <v>1721</v>
      </c>
      <c r="D26" s="267">
        <v>3517</v>
      </c>
      <c r="E26" s="267">
        <v>291118</v>
      </c>
      <c r="F26" s="272">
        <v>5344</v>
      </c>
    </row>
    <row r="27" spans="1:6" ht="12.75">
      <c r="A27" s="270" t="s">
        <v>187</v>
      </c>
      <c r="B27" s="267">
        <f t="shared" si="1"/>
        <v>511742</v>
      </c>
      <c r="C27" s="267">
        <v>2724</v>
      </c>
      <c r="D27" s="267">
        <v>10706</v>
      </c>
      <c r="E27" s="267">
        <v>497287</v>
      </c>
      <c r="F27" s="272">
        <v>1025</v>
      </c>
    </row>
    <row r="28" spans="1:6" ht="12.75">
      <c r="A28" s="77" t="s">
        <v>188</v>
      </c>
      <c r="B28" s="267">
        <f t="shared" si="1"/>
        <v>4290</v>
      </c>
      <c r="C28" s="267">
        <v>68</v>
      </c>
      <c r="D28" s="271">
        <v>538</v>
      </c>
      <c r="E28" s="267">
        <v>1560</v>
      </c>
      <c r="F28" s="274">
        <v>2124</v>
      </c>
    </row>
    <row r="29" spans="1:6" ht="12.75">
      <c r="A29" s="77" t="s">
        <v>189</v>
      </c>
      <c r="B29" s="267">
        <f t="shared" si="1"/>
        <v>154412</v>
      </c>
      <c r="C29" s="267">
        <v>728</v>
      </c>
      <c r="D29" s="267">
        <v>4399</v>
      </c>
      <c r="E29" s="267">
        <v>139971</v>
      </c>
      <c r="F29" s="272">
        <v>9314</v>
      </c>
    </row>
    <row r="30" spans="1:6" ht="12.75">
      <c r="A30" s="77" t="s">
        <v>193</v>
      </c>
      <c r="B30" s="267">
        <f t="shared" si="1"/>
        <v>3979718</v>
      </c>
      <c r="C30" s="267">
        <v>22028</v>
      </c>
      <c r="D30" s="267">
        <v>45528</v>
      </c>
      <c r="E30" s="267">
        <v>2209589</v>
      </c>
      <c r="F30" s="272">
        <v>1702573</v>
      </c>
    </row>
    <row r="31" spans="1:6" ht="12.75">
      <c r="A31" s="77" t="s">
        <v>194</v>
      </c>
      <c r="B31" s="267">
        <f t="shared" si="1"/>
        <v>1056184</v>
      </c>
      <c r="C31" s="267">
        <v>4676</v>
      </c>
      <c r="D31" s="267">
        <v>30185</v>
      </c>
      <c r="E31" s="267">
        <v>912095</v>
      </c>
      <c r="F31" s="272">
        <v>109228</v>
      </c>
    </row>
    <row r="32" spans="1:6" ht="12.75">
      <c r="A32" s="270" t="s">
        <v>195</v>
      </c>
      <c r="B32" s="267">
        <f t="shared" si="1"/>
        <v>1439</v>
      </c>
      <c r="C32" s="267">
        <v>12</v>
      </c>
      <c r="D32" s="271">
        <v>241</v>
      </c>
      <c r="E32" s="267">
        <v>786</v>
      </c>
      <c r="F32" s="272">
        <v>400</v>
      </c>
    </row>
    <row r="33" spans="1:6" ht="12.75">
      <c r="A33" s="77" t="s">
        <v>359</v>
      </c>
      <c r="B33" s="267">
        <f t="shared" si="1"/>
        <v>279441</v>
      </c>
      <c r="C33" s="267">
        <v>140</v>
      </c>
      <c r="D33" s="267">
        <v>2814</v>
      </c>
      <c r="E33" s="267">
        <v>233051</v>
      </c>
      <c r="F33" s="272">
        <v>43436</v>
      </c>
    </row>
    <row r="34" spans="1:6" ht="12.75">
      <c r="A34" s="77"/>
      <c r="B34" s="267"/>
      <c r="C34" s="267"/>
      <c r="D34" s="267"/>
      <c r="E34" s="267"/>
      <c r="F34" s="272"/>
    </row>
    <row r="35" spans="1:6" ht="12.75">
      <c r="A35" s="273" t="s">
        <v>196</v>
      </c>
      <c r="B35" s="267"/>
      <c r="C35" s="267"/>
      <c r="D35" s="267"/>
      <c r="E35" s="267"/>
      <c r="F35" s="272"/>
    </row>
    <row r="36" spans="1:6" ht="12.75">
      <c r="A36" s="77" t="s">
        <v>197</v>
      </c>
      <c r="B36" s="267">
        <f>SUM(C36:F36)</f>
        <v>289417</v>
      </c>
      <c r="C36" s="267">
        <v>1016</v>
      </c>
      <c r="D36" s="267">
        <v>4979</v>
      </c>
      <c r="E36" s="267">
        <v>182019</v>
      </c>
      <c r="F36" s="272">
        <v>101403</v>
      </c>
    </row>
    <row r="37" spans="1:6" ht="12.75">
      <c r="A37" s="77" t="s">
        <v>198</v>
      </c>
      <c r="B37" s="267">
        <f>SUM(C37:F37)</f>
        <v>492778</v>
      </c>
      <c r="C37" s="267">
        <v>11530</v>
      </c>
      <c r="D37" s="267">
        <v>13165</v>
      </c>
      <c r="E37" s="267">
        <v>403795</v>
      </c>
      <c r="F37" s="272">
        <v>64288</v>
      </c>
    </row>
    <row r="38" spans="1:6" ht="12.75">
      <c r="A38" s="77"/>
      <c r="B38" s="267"/>
      <c r="C38" s="267"/>
      <c r="D38" s="267"/>
      <c r="E38" s="267"/>
      <c r="F38" s="272"/>
    </row>
    <row r="39" spans="1:6" ht="12.75">
      <c r="A39" s="273" t="s">
        <v>199</v>
      </c>
      <c r="B39" s="267"/>
      <c r="C39" s="267"/>
      <c r="D39" s="267"/>
      <c r="E39" s="267"/>
      <c r="F39" s="272"/>
    </row>
    <row r="40" spans="1:6" ht="12.75">
      <c r="A40" s="77" t="s">
        <v>200</v>
      </c>
      <c r="B40" s="267">
        <f aca="true" t="shared" si="2" ref="B40:B47">SUM(C40:F40)</f>
        <v>195178</v>
      </c>
      <c r="C40" s="267">
        <v>101</v>
      </c>
      <c r="D40" s="271">
        <v>12706</v>
      </c>
      <c r="E40" s="267">
        <v>181746</v>
      </c>
      <c r="F40" s="272">
        <v>625</v>
      </c>
    </row>
    <row r="41" spans="1:6" ht="12.75">
      <c r="A41" s="77" t="s">
        <v>205</v>
      </c>
      <c r="B41" s="267">
        <f t="shared" si="2"/>
        <v>1022102</v>
      </c>
      <c r="C41" s="267">
        <v>2961</v>
      </c>
      <c r="D41" s="271">
        <v>33985</v>
      </c>
      <c r="E41" s="267">
        <v>917869</v>
      </c>
      <c r="F41" s="272">
        <v>67287</v>
      </c>
    </row>
    <row r="42" spans="1:6" ht="12.75">
      <c r="A42" s="77" t="s">
        <v>206</v>
      </c>
      <c r="B42" s="267">
        <f t="shared" si="2"/>
        <v>27492</v>
      </c>
      <c r="C42" s="267">
        <v>113</v>
      </c>
      <c r="D42" s="267">
        <v>5295</v>
      </c>
      <c r="E42" s="267">
        <v>21904</v>
      </c>
      <c r="F42" s="272">
        <v>180</v>
      </c>
    </row>
    <row r="43" spans="1:6" ht="12.75">
      <c r="A43" s="77" t="s">
        <v>207</v>
      </c>
      <c r="B43" s="267">
        <f t="shared" si="2"/>
        <v>73088</v>
      </c>
      <c r="C43" s="267">
        <v>184</v>
      </c>
      <c r="D43" s="271">
        <v>7106</v>
      </c>
      <c r="E43" s="267">
        <v>61062</v>
      </c>
      <c r="F43" s="272">
        <v>4736</v>
      </c>
    </row>
    <row r="44" spans="1:6" ht="12.75">
      <c r="A44" s="77" t="s">
        <v>208</v>
      </c>
      <c r="B44" s="267">
        <f t="shared" si="2"/>
        <v>18123</v>
      </c>
      <c r="C44" s="267">
        <v>187</v>
      </c>
      <c r="D44" s="271">
        <v>895</v>
      </c>
      <c r="E44" s="267">
        <v>8647</v>
      </c>
      <c r="F44" s="272">
        <v>8394</v>
      </c>
    </row>
    <row r="45" spans="1:6" ht="12.75">
      <c r="A45" s="77" t="s">
        <v>209</v>
      </c>
      <c r="B45" s="267">
        <f t="shared" si="2"/>
        <v>436099</v>
      </c>
      <c r="C45" s="267">
        <v>6060</v>
      </c>
      <c r="D45" s="267">
        <v>22326</v>
      </c>
      <c r="E45" s="267">
        <v>364657</v>
      </c>
      <c r="F45" s="272">
        <v>43056</v>
      </c>
    </row>
    <row r="46" spans="1:6" ht="12.75">
      <c r="A46" s="77" t="s">
        <v>360</v>
      </c>
      <c r="B46" s="267">
        <f t="shared" si="2"/>
        <v>8282</v>
      </c>
      <c r="C46" s="267">
        <v>104</v>
      </c>
      <c r="D46" s="271">
        <v>530</v>
      </c>
      <c r="E46" s="267">
        <v>7645</v>
      </c>
      <c r="F46" s="272">
        <v>3</v>
      </c>
    </row>
    <row r="47" spans="1:6" ht="12.75">
      <c r="A47" s="77" t="s">
        <v>210</v>
      </c>
      <c r="B47" s="267">
        <f t="shared" si="2"/>
        <v>65373</v>
      </c>
      <c r="C47" s="267">
        <v>5845</v>
      </c>
      <c r="D47" s="271">
        <v>22459</v>
      </c>
      <c r="E47" s="267">
        <v>34139</v>
      </c>
      <c r="F47" s="272">
        <v>2930</v>
      </c>
    </row>
    <row r="48" spans="1:6" ht="12.75">
      <c r="A48" s="77"/>
      <c r="B48" s="267"/>
      <c r="C48" s="267"/>
      <c r="D48" s="267"/>
      <c r="E48" s="267"/>
      <c r="F48" s="272"/>
    </row>
    <row r="49" spans="1:6" ht="12.75">
      <c r="A49" s="273" t="s">
        <v>211</v>
      </c>
      <c r="B49" s="267"/>
      <c r="C49" s="267"/>
      <c r="D49" s="271"/>
      <c r="E49" s="267"/>
      <c r="F49" s="272"/>
    </row>
    <row r="50" spans="1:6" ht="12.75">
      <c r="A50" s="77" t="s">
        <v>361</v>
      </c>
      <c r="B50" s="267">
        <f>SUM(C50:F50)</f>
        <v>269763</v>
      </c>
      <c r="C50" s="267">
        <v>532</v>
      </c>
      <c r="D50" s="267">
        <v>23697</v>
      </c>
      <c r="E50" s="267">
        <v>200723</v>
      </c>
      <c r="F50" s="272">
        <v>44811</v>
      </c>
    </row>
    <row r="51" spans="1:6" ht="12.75">
      <c r="A51" s="270" t="s">
        <v>212</v>
      </c>
      <c r="B51" s="267">
        <f>SUM(C51:F51)</f>
        <v>56168</v>
      </c>
      <c r="C51" s="267">
        <v>591</v>
      </c>
      <c r="D51" s="267">
        <v>3284</v>
      </c>
      <c r="E51" s="267">
        <v>9959</v>
      </c>
      <c r="F51" s="272">
        <v>42334</v>
      </c>
    </row>
    <row r="52" spans="1:6" ht="12.75">
      <c r="A52" s="77" t="s">
        <v>213</v>
      </c>
      <c r="B52" s="267">
        <f>SUM(C52:F52)</f>
        <v>67924</v>
      </c>
      <c r="C52" s="267">
        <v>583</v>
      </c>
      <c r="D52" s="267">
        <v>4141</v>
      </c>
      <c r="E52" s="267">
        <v>50818</v>
      </c>
      <c r="F52" s="272">
        <v>12382</v>
      </c>
    </row>
    <row r="53" spans="1:6" ht="12.75">
      <c r="A53" s="77"/>
      <c r="B53" s="267"/>
      <c r="C53" s="267"/>
      <c r="D53" s="267"/>
      <c r="E53" s="267"/>
      <c r="F53" s="267"/>
    </row>
    <row r="54" spans="1:6" ht="12.75">
      <c r="A54" s="273" t="s">
        <v>214</v>
      </c>
      <c r="B54" s="267"/>
      <c r="C54" s="267"/>
      <c r="D54" s="267"/>
      <c r="E54" s="267"/>
      <c r="F54" s="272"/>
    </row>
    <row r="55" spans="1:6" ht="12.75">
      <c r="A55" s="65" t="s">
        <v>362</v>
      </c>
      <c r="B55" s="267">
        <v>126083</v>
      </c>
      <c r="C55" s="267">
        <v>133</v>
      </c>
      <c r="D55" s="267">
        <v>733</v>
      </c>
      <c r="E55" s="267">
        <v>52350</v>
      </c>
      <c r="F55" s="272">
        <v>71367</v>
      </c>
    </row>
    <row r="56" spans="1:6" ht="12.75">
      <c r="A56" s="77" t="s">
        <v>215</v>
      </c>
      <c r="B56" s="267">
        <v>8586</v>
      </c>
      <c r="C56" s="267" t="s">
        <v>20</v>
      </c>
      <c r="D56" s="267">
        <v>10</v>
      </c>
      <c r="E56" s="267">
        <v>8504</v>
      </c>
      <c r="F56" s="272">
        <v>72</v>
      </c>
    </row>
    <row r="57" spans="1:6" ht="12.75">
      <c r="A57" s="275" t="s">
        <v>216</v>
      </c>
      <c r="B57" s="267">
        <v>259306</v>
      </c>
      <c r="C57" s="267">
        <v>4372</v>
      </c>
      <c r="D57" s="267">
        <v>50431</v>
      </c>
      <c r="E57" s="267">
        <v>166116</v>
      </c>
      <c r="F57" s="272">
        <v>38387</v>
      </c>
    </row>
    <row r="58" spans="1:6" ht="12.75">
      <c r="A58" s="77"/>
      <c r="B58" s="267"/>
      <c r="C58" s="267"/>
      <c r="D58" s="267"/>
      <c r="E58" s="267"/>
      <c r="F58" s="272"/>
    </row>
    <row r="59" spans="1:6" ht="13.5" thickBot="1">
      <c r="A59" s="276" t="s">
        <v>217</v>
      </c>
      <c r="B59" s="277">
        <f>SUM(B9:B57)</f>
        <v>13206141</v>
      </c>
      <c r="C59" s="277">
        <f>SUM(C9:C57)</f>
        <v>122687</v>
      </c>
      <c r="D59" s="277">
        <f>SUM(D9:D57)</f>
        <v>436699</v>
      </c>
      <c r="E59" s="277">
        <f>SUM(E9:E57)</f>
        <v>10154161</v>
      </c>
      <c r="F59" s="277">
        <f>SUM(F9:F57)</f>
        <v>2491094</v>
      </c>
    </row>
    <row r="60" spans="2:6" ht="12.75">
      <c r="B60" s="283"/>
      <c r="C60" s="283"/>
      <c r="D60" s="283"/>
      <c r="E60" s="283"/>
      <c r="F60" s="283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7" transitionEvaluation="1">
    <pageSetUpPr fitToPage="1"/>
  </sheetPr>
  <dimension ref="A1:G54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4.421875" style="14" customWidth="1"/>
    <col min="2" max="5" width="15.57421875" style="14" customWidth="1"/>
    <col min="6" max="7" width="16.7109375" style="14" customWidth="1"/>
    <col min="8" max="16384" width="11.00390625" style="14" customWidth="1"/>
  </cols>
  <sheetData>
    <row r="1" spans="1:7" s="18" customFormat="1" ht="18">
      <c r="A1" s="350" t="s">
        <v>0</v>
      </c>
      <c r="B1" s="350"/>
      <c r="C1" s="350"/>
      <c r="D1" s="350"/>
      <c r="E1" s="350"/>
      <c r="F1" s="350"/>
      <c r="G1" s="350"/>
    </row>
    <row r="2" spans="1:7" s="20" customFormat="1" ht="15">
      <c r="A2" s="17"/>
      <c r="B2" s="17"/>
      <c r="C2" s="17"/>
      <c r="D2" s="17"/>
      <c r="E2" s="17"/>
      <c r="F2" s="17"/>
      <c r="G2" s="17"/>
    </row>
    <row r="3" spans="1:7" s="20" customFormat="1" ht="15">
      <c r="A3" s="353" t="s">
        <v>322</v>
      </c>
      <c r="B3" s="354"/>
      <c r="C3" s="354"/>
      <c r="D3" s="354"/>
      <c r="E3" s="354"/>
      <c r="F3" s="354"/>
      <c r="G3" s="354"/>
    </row>
    <row r="4" s="20" customFormat="1" ht="14.25"/>
    <row r="5" spans="1:7" ht="12.75">
      <c r="A5" s="13"/>
      <c r="B5" s="351" t="s">
        <v>2</v>
      </c>
      <c r="C5" s="351"/>
      <c r="D5" s="351" t="s">
        <v>3</v>
      </c>
      <c r="E5" s="351"/>
      <c r="F5" s="351" t="s">
        <v>111</v>
      </c>
      <c r="G5" s="352"/>
    </row>
    <row r="6" spans="1:7" ht="12.75">
      <c r="A6" s="16" t="s">
        <v>112</v>
      </c>
      <c r="B6" s="22" t="s">
        <v>113</v>
      </c>
      <c r="C6" s="23"/>
      <c r="D6" s="22" t="s">
        <v>113</v>
      </c>
      <c r="E6" s="23"/>
      <c r="F6" s="22" t="s">
        <v>114</v>
      </c>
      <c r="G6" s="24" t="s">
        <v>115</v>
      </c>
    </row>
    <row r="7" spans="1:7" ht="12.75">
      <c r="A7" s="25"/>
      <c r="B7" s="26" t="s">
        <v>116</v>
      </c>
      <c r="C7" s="27">
        <v>2002</v>
      </c>
      <c r="D7" s="26" t="s">
        <v>116</v>
      </c>
      <c r="E7" s="27">
        <v>2002</v>
      </c>
      <c r="F7" s="27">
        <v>2002</v>
      </c>
      <c r="G7" s="28">
        <v>2002</v>
      </c>
    </row>
    <row r="8" spans="1:7" ht="13.5" thickBot="1">
      <c r="A8" s="25"/>
      <c r="B8" s="26" t="s">
        <v>317</v>
      </c>
      <c r="C8" s="26" t="s">
        <v>317</v>
      </c>
      <c r="D8" s="26" t="s">
        <v>318</v>
      </c>
      <c r="E8" s="26" t="s">
        <v>318</v>
      </c>
      <c r="F8" s="29" t="s">
        <v>318</v>
      </c>
      <c r="G8" s="30" t="s">
        <v>318</v>
      </c>
    </row>
    <row r="9" spans="1:7" ht="12.75">
      <c r="A9" s="31" t="s">
        <v>117</v>
      </c>
      <c r="B9" s="32">
        <v>2877</v>
      </c>
      <c r="C9" s="33">
        <v>3987.759</v>
      </c>
      <c r="D9" s="32">
        <v>75057</v>
      </c>
      <c r="E9" s="33">
        <v>108944.554</v>
      </c>
      <c r="F9" s="33">
        <v>4114.995</v>
      </c>
      <c r="G9" s="43">
        <v>4239.187</v>
      </c>
    </row>
    <row r="10" spans="1:7" ht="12.75">
      <c r="A10" s="34"/>
      <c r="B10" s="35"/>
      <c r="C10" s="36"/>
      <c r="D10" s="35"/>
      <c r="E10" s="36"/>
      <c r="F10" s="36"/>
      <c r="G10" s="44"/>
    </row>
    <row r="11" spans="1:7" ht="12.75">
      <c r="A11" s="53" t="s">
        <v>320</v>
      </c>
      <c r="B11" s="35"/>
      <c r="C11" s="36"/>
      <c r="D11" s="35"/>
      <c r="E11" s="36"/>
      <c r="F11" s="36"/>
      <c r="G11" s="44"/>
    </row>
    <row r="12" spans="1:7" ht="12.75">
      <c r="A12" s="53" t="s">
        <v>73</v>
      </c>
      <c r="B12" s="54">
        <f aca="true" t="shared" si="0" ref="B12:G12">SUM(B13:B26)</f>
        <v>281</v>
      </c>
      <c r="C12" s="54">
        <f t="shared" si="0"/>
        <v>245.912</v>
      </c>
      <c r="D12" s="54">
        <f t="shared" si="0"/>
        <v>13551</v>
      </c>
      <c r="E12" s="54">
        <f t="shared" si="0"/>
        <v>14213.572999999999</v>
      </c>
      <c r="F12" s="54">
        <f t="shared" si="0"/>
        <v>1927.926</v>
      </c>
      <c r="G12" s="55">
        <f t="shared" si="0"/>
        <v>1991.1019999999999</v>
      </c>
    </row>
    <row r="13" spans="1:7" ht="12.75">
      <c r="A13" s="34" t="s">
        <v>118</v>
      </c>
      <c r="B13" s="35">
        <v>1</v>
      </c>
      <c r="C13" s="36" t="s">
        <v>20</v>
      </c>
      <c r="D13" s="35">
        <v>61</v>
      </c>
      <c r="E13" s="46">
        <v>50</v>
      </c>
      <c r="F13" s="46">
        <v>621.128</v>
      </c>
      <c r="G13" s="44">
        <v>24.557</v>
      </c>
    </row>
    <row r="14" spans="1:7" ht="12.75">
      <c r="A14" s="34" t="s">
        <v>104</v>
      </c>
      <c r="B14" s="36" t="s">
        <v>20</v>
      </c>
      <c r="C14" s="36" t="s">
        <v>20</v>
      </c>
      <c r="D14" s="35">
        <v>17</v>
      </c>
      <c r="E14" s="46">
        <v>29.888</v>
      </c>
      <c r="F14" s="46">
        <v>39.754</v>
      </c>
      <c r="G14" s="44">
        <v>6.028</v>
      </c>
    </row>
    <row r="15" spans="1:7" ht="12.75">
      <c r="A15" s="34" t="s">
        <v>119</v>
      </c>
      <c r="B15" s="35">
        <v>1</v>
      </c>
      <c r="C15" s="46">
        <v>0.9</v>
      </c>
      <c r="D15" s="35">
        <v>269</v>
      </c>
      <c r="E15" s="46">
        <v>364.4</v>
      </c>
      <c r="F15" s="46">
        <v>65.253</v>
      </c>
      <c r="G15" s="44">
        <v>176.764</v>
      </c>
    </row>
    <row r="16" spans="1:7" ht="12.75">
      <c r="A16" s="34" t="s">
        <v>120</v>
      </c>
      <c r="B16" s="36" t="s">
        <v>20</v>
      </c>
      <c r="C16" s="36" t="s">
        <v>20</v>
      </c>
      <c r="D16" s="35">
        <v>17</v>
      </c>
      <c r="E16" s="46">
        <v>19.7</v>
      </c>
      <c r="F16" s="46">
        <v>21.19</v>
      </c>
      <c r="G16" s="44">
        <v>1.16</v>
      </c>
    </row>
    <row r="17" spans="1:7" ht="12.75">
      <c r="A17" s="34" t="s">
        <v>121</v>
      </c>
      <c r="B17" s="35">
        <v>65</v>
      </c>
      <c r="C17" s="46">
        <v>59.5</v>
      </c>
      <c r="D17" s="35">
        <v>2930</v>
      </c>
      <c r="E17" s="46">
        <v>3878.4</v>
      </c>
      <c r="F17" s="46">
        <v>46.661</v>
      </c>
      <c r="G17" s="44">
        <v>910.485</v>
      </c>
    </row>
    <row r="18" spans="1:7" ht="12.75">
      <c r="A18" s="34" t="s">
        <v>77</v>
      </c>
      <c r="B18" s="36" t="s">
        <v>20</v>
      </c>
      <c r="C18" s="36" t="s">
        <v>20</v>
      </c>
      <c r="D18" s="35">
        <v>31</v>
      </c>
      <c r="E18" s="46">
        <v>35</v>
      </c>
      <c r="F18" s="46">
        <v>17.865</v>
      </c>
      <c r="G18" s="38" t="s">
        <v>20</v>
      </c>
    </row>
    <row r="19" spans="1:7" ht="12.75">
      <c r="A19" s="34" t="s">
        <v>122</v>
      </c>
      <c r="B19" s="35">
        <v>13</v>
      </c>
      <c r="C19" s="46">
        <v>6.571</v>
      </c>
      <c r="D19" s="35">
        <v>823</v>
      </c>
      <c r="E19" s="46">
        <v>810.813</v>
      </c>
      <c r="F19" s="46">
        <v>393.336</v>
      </c>
      <c r="G19" s="44">
        <v>126.501</v>
      </c>
    </row>
    <row r="20" spans="1:7" ht="12.75">
      <c r="A20" s="34" t="s">
        <v>123</v>
      </c>
      <c r="B20" s="35">
        <v>44</v>
      </c>
      <c r="C20" s="46">
        <v>37.696</v>
      </c>
      <c r="D20" s="35">
        <v>2010</v>
      </c>
      <c r="E20" s="46">
        <v>1574</v>
      </c>
      <c r="F20" s="46">
        <v>14.136</v>
      </c>
      <c r="G20" s="44">
        <v>6.672</v>
      </c>
    </row>
    <row r="21" spans="1:7" ht="12.75">
      <c r="A21" s="34" t="s">
        <v>124</v>
      </c>
      <c r="B21" s="35">
        <v>2</v>
      </c>
      <c r="C21" s="46">
        <v>1.2</v>
      </c>
      <c r="D21" s="35">
        <v>636</v>
      </c>
      <c r="E21" s="46">
        <v>580</v>
      </c>
      <c r="F21" s="46">
        <v>216.318</v>
      </c>
      <c r="G21" s="44">
        <v>603.63</v>
      </c>
    </row>
    <row r="22" spans="1:7" ht="12.75">
      <c r="A22" s="34" t="s">
        <v>125</v>
      </c>
      <c r="B22" s="36" t="s">
        <v>20</v>
      </c>
      <c r="C22" s="36" t="s">
        <v>20</v>
      </c>
      <c r="D22" s="35">
        <v>10</v>
      </c>
      <c r="E22" s="46">
        <v>9</v>
      </c>
      <c r="F22" s="46">
        <v>20.343</v>
      </c>
      <c r="G22" s="44">
        <v>1.399</v>
      </c>
    </row>
    <row r="23" spans="1:7" ht="12.75">
      <c r="A23" s="34" t="s">
        <v>81</v>
      </c>
      <c r="B23" s="35">
        <v>133</v>
      </c>
      <c r="C23" s="46">
        <v>122.045</v>
      </c>
      <c r="D23" s="35">
        <v>5665</v>
      </c>
      <c r="E23" s="46">
        <v>5747.7</v>
      </c>
      <c r="F23" s="46">
        <v>57.128</v>
      </c>
      <c r="G23" s="44">
        <v>126.773</v>
      </c>
    </row>
    <row r="24" spans="1:7" ht="12.75">
      <c r="A24" s="34" t="s">
        <v>126</v>
      </c>
      <c r="B24" s="35">
        <v>21</v>
      </c>
      <c r="C24" s="46">
        <v>18</v>
      </c>
      <c r="D24" s="35">
        <v>928</v>
      </c>
      <c r="E24" s="46">
        <v>994.372</v>
      </c>
      <c r="F24" s="46">
        <v>40.974</v>
      </c>
      <c r="G24" s="44">
        <v>1.863</v>
      </c>
    </row>
    <row r="25" spans="1:7" ht="12.75">
      <c r="A25" s="34" t="s">
        <v>127</v>
      </c>
      <c r="B25" s="35">
        <v>1</v>
      </c>
      <c r="C25" s="36" t="s">
        <v>20</v>
      </c>
      <c r="D25" s="35">
        <v>138</v>
      </c>
      <c r="E25" s="46">
        <v>101.5</v>
      </c>
      <c r="F25" s="46">
        <v>314.965</v>
      </c>
      <c r="G25" s="44">
        <v>5.27</v>
      </c>
    </row>
    <row r="26" spans="1:7" ht="12.75">
      <c r="A26" s="34" t="s">
        <v>85</v>
      </c>
      <c r="B26" s="36" t="s">
        <v>20</v>
      </c>
      <c r="C26" s="36" t="s">
        <v>20</v>
      </c>
      <c r="D26" s="35">
        <v>16</v>
      </c>
      <c r="E26" s="46">
        <v>18.8</v>
      </c>
      <c r="F26" s="46">
        <v>58.875</v>
      </c>
      <c r="G26" s="45" t="s">
        <v>20</v>
      </c>
    </row>
    <row r="27" spans="1:7" ht="12.75">
      <c r="A27" s="34"/>
      <c r="B27" s="35"/>
      <c r="C27" s="36"/>
      <c r="D27" s="35"/>
      <c r="E27" s="36"/>
      <c r="F27" s="36"/>
      <c r="G27" s="44"/>
    </row>
    <row r="28" spans="1:7" ht="12.75">
      <c r="A28" s="53" t="s">
        <v>86</v>
      </c>
      <c r="B28" s="35"/>
      <c r="C28" s="36"/>
      <c r="D28" s="35"/>
      <c r="E28" s="36"/>
      <c r="F28" s="36"/>
      <c r="G28" s="44"/>
    </row>
    <row r="29" spans="1:7" ht="12.75">
      <c r="A29" s="34" t="s">
        <v>128</v>
      </c>
      <c r="B29" s="35">
        <v>27</v>
      </c>
      <c r="C29" s="46">
        <v>30</v>
      </c>
      <c r="D29" s="35">
        <v>788</v>
      </c>
      <c r="E29" s="46">
        <v>390</v>
      </c>
      <c r="F29" s="46">
        <v>1.036</v>
      </c>
      <c r="G29" s="38" t="s">
        <v>20</v>
      </c>
    </row>
    <row r="30" spans="1:7" ht="12.75">
      <c r="A30" s="34" t="s">
        <v>105</v>
      </c>
      <c r="B30" s="35">
        <v>1</v>
      </c>
      <c r="C30" s="36" t="s">
        <v>20</v>
      </c>
      <c r="D30" s="35">
        <v>31</v>
      </c>
      <c r="E30" s="46">
        <v>38.2</v>
      </c>
      <c r="F30" s="35" t="s">
        <v>20</v>
      </c>
      <c r="G30" s="38" t="s">
        <v>20</v>
      </c>
    </row>
    <row r="31" spans="1:7" ht="12.75">
      <c r="A31" s="34" t="s">
        <v>87</v>
      </c>
      <c r="B31" s="36" t="s">
        <v>20</v>
      </c>
      <c r="C31" s="46">
        <v>2.811</v>
      </c>
      <c r="D31" s="36" t="s">
        <v>20</v>
      </c>
      <c r="E31" s="46">
        <v>38.727</v>
      </c>
      <c r="F31" s="46">
        <v>12.626</v>
      </c>
      <c r="G31" s="44">
        <v>6.258</v>
      </c>
    </row>
    <row r="32" spans="1:7" ht="12.75">
      <c r="A32" s="34" t="s">
        <v>88</v>
      </c>
      <c r="B32" s="36" t="s">
        <v>20</v>
      </c>
      <c r="C32" s="36" t="s">
        <v>20</v>
      </c>
      <c r="D32" s="36" t="s">
        <v>20</v>
      </c>
      <c r="E32" s="46">
        <v>4.375</v>
      </c>
      <c r="F32" s="46">
        <v>10.68</v>
      </c>
      <c r="G32" s="38" t="s">
        <v>20</v>
      </c>
    </row>
    <row r="33" spans="1:7" ht="12.75">
      <c r="A33" s="34" t="s">
        <v>89</v>
      </c>
      <c r="B33" s="36" t="s">
        <v>20</v>
      </c>
      <c r="C33" s="36" t="s">
        <v>20</v>
      </c>
      <c r="D33" s="36" t="s">
        <v>20</v>
      </c>
      <c r="E33" s="46">
        <v>4.194</v>
      </c>
      <c r="F33" s="46">
        <v>7.288</v>
      </c>
      <c r="G33" s="38" t="s">
        <v>20</v>
      </c>
    </row>
    <row r="34" spans="1:7" ht="12.75">
      <c r="A34" s="34" t="s">
        <v>90</v>
      </c>
      <c r="B34" s="35">
        <v>23</v>
      </c>
      <c r="C34" s="46">
        <v>7.36</v>
      </c>
      <c r="D34" s="35">
        <v>471</v>
      </c>
      <c r="E34" s="46">
        <v>247</v>
      </c>
      <c r="F34" s="46">
        <v>7.794</v>
      </c>
      <c r="G34" s="44">
        <v>0.76</v>
      </c>
    </row>
    <row r="35" spans="1:7" ht="12.75">
      <c r="A35" s="34" t="s">
        <v>91</v>
      </c>
      <c r="B35" s="36" t="s">
        <v>20</v>
      </c>
      <c r="C35" s="46">
        <v>0.606</v>
      </c>
      <c r="D35" s="36" t="s">
        <v>20</v>
      </c>
      <c r="E35" s="46">
        <v>7.53</v>
      </c>
      <c r="F35" s="46">
        <v>11.778</v>
      </c>
      <c r="G35" s="38" t="s">
        <v>20</v>
      </c>
    </row>
    <row r="36" spans="1:7" ht="12.75">
      <c r="A36" s="34" t="s">
        <v>92</v>
      </c>
      <c r="B36" s="36" t="s">
        <v>20</v>
      </c>
      <c r="C36" s="46">
        <v>0.8</v>
      </c>
      <c r="D36" s="36" t="s">
        <v>20</v>
      </c>
      <c r="E36" s="46">
        <v>4</v>
      </c>
      <c r="F36" s="46">
        <v>7.835</v>
      </c>
      <c r="G36" s="44">
        <v>3.64</v>
      </c>
    </row>
    <row r="37" spans="1:7" ht="12.75">
      <c r="A37" s="34" t="s">
        <v>93</v>
      </c>
      <c r="B37" s="35">
        <v>29</v>
      </c>
      <c r="C37" s="46">
        <v>12.798</v>
      </c>
      <c r="D37" s="35">
        <v>439</v>
      </c>
      <c r="E37" s="46">
        <v>240.35</v>
      </c>
      <c r="F37" s="46">
        <v>43.358</v>
      </c>
      <c r="G37" s="44">
        <v>18.369</v>
      </c>
    </row>
    <row r="38" spans="1:7" ht="12.75">
      <c r="A38" s="34" t="s">
        <v>94</v>
      </c>
      <c r="B38" s="36" t="s">
        <v>20</v>
      </c>
      <c r="C38" s="36" t="s">
        <v>20</v>
      </c>
      <c r="D38" s="36" t="s">
        <v>20</v>
      </c>
      <c r="E38" s="46">
        <v>13.144</v>
      </c>
      <c r="F38" s="46">
        <v>66.575</v>
      </c>
      <c r="G38" s="44">
        <v>0.959</v>
      </c>
    </row>
    <row r="39" spans="1:7" ht="12.75">
      <c r="A39" s="34" t="s">
        <v>307</v>
      </c>
      <c r="B39" s="35">
        <v>50</v>
      </c>
      <c r="C39" s="46">
        <v>47.828</v>
      </c>
      <c r="D39" s="35">
        <v>839</v>
      </c>
      <c r="E39" s="46">
        <v>658.777</v>
      </c>
      <c r="F39" s="46">
        <v>35.267</v>
      </c>
      <c r="G39" s="38" t="s">
        <v>20</v>
      </c>
    </row>
    <row r="40" spans="1:7" ht="12.75">
      <c r="A40" s="34" t="s">
        <v>106</v>
      </c>
      <c r="B40" s="35">
        <v>159</v>
      </c>
      <c r="C40" s="46">
        <v>225</v>
      </c>
      <c r="D40" s="35">
        <v>5983</v>
      </c>
      <c r="E40" s="46">
        <v>9000</v>
      </c>
      <c r="F40" s="35" t="s">
        <v>20</v>
      </c>
      <c r="G40" s="44">
        <v>244.038</v>
      </c>
    </row>
    <row r="41" spans="1:7" ht="12.75">
      <c r="A41" s="34"/>
      <c r="B41" s="35"/>
      <c r="C41" s="36"/>
      <c r="D41" s="35"/>
      <c r="E41" s="35"/>
      <c r="F41" s="36"/>
      <c r="G41" s="38"/>
    </row>
    <row r="42" spans="1:7" ht="12.75">
      <c r="A42" s="53" t="s">
        <v>319</v>
      </c>
      <c r="B42" s="35"/>
      <c r="C42" s="36"/>
      <c r="D42" s="35"/>
      <c r="E42" s="35"/>
      <c r="F42" s="36"/>
      <c r="G42" s="38"/>
    </row>
    <row r="43" spans="1:7" ht="12.75">
      <c r="A43" s="34" t="s">
        <v>129</v>
      </c>
      <c r="B43" s="35">
        <v>29</v>
      </c>
      <c r="C43" s="46">
        <v>17</v>
      </c>
      <c r="D43" s="35">
        <v>701</v>
      </c>
      <c r="E43" s="46">
        <v>667.753</v>
      </c>
      <c r="F43" s="46">
        <v>4.68</v>
      </c>
      <c r="G43" s="44">
        <v>1.292</v>
      </c>
    </row>
    <row r="44" spans="1:7" ht="12.75">
      <c r="A44" s="37" t="s">
        <v>130</v>
      </c>
      <c r="B44" s="35">
        <v>10</v>
      </c>
      <c r="C44" s="46">
        <v>8.5</v>
      </c>
      <c r="D44" s="35">
        <v>339</v>
      </c>
      <c r="E44" s="46">
        <v>400</v>
      </c>
      <c r="F44" s="46">
        <v>0.652</v>
      </c>
      <c r="G44" s="44">
        <v>2.969</v>
      </c>
    </row>
    <row r="45" spans="1:7" ht="12.75">
      <c r="A45" s="34" t="s">
        <v>131</v>
      </c>
      <c r="B45" s="35">
        <v>62</v>
      </c>
      <c r="C45" s="46">
        <v>61.633</v>
      </c>
      <c r="D45" s="35">
        <v>2256</v>
      </c>
      <c r="E45" s="46">
        <v>3608.37</v>
      </c>
      <c r="F45" s="35" t="s">
        <v>20</v>
      </c>
      <c r="G45" s="44">
        <v>3.954</v>
      </c>
    </row>
    <row r="46" spans="1:7" ht="12.75">
      <c r="A46" s="34" t="s">
        <v>132</v>
      </c>
      <c r="B46" s="35">
        <v>14</v>
      </c>
      <c r="C46" s="46">
        <v>9.246</v>
      </c>
      <c r="D46" s="35">
        <v>573</v>
      </c>
      <c r="E46" s="46">
        <v>791.824</v>
      </c>
      <c r="F46" s="46">
        <v>165.663</v>
      </c>
      <c r="G46" s="44">
        <v>101.625</v>
      </c>
    </row>
    <row r="47" spans="1:7" ht="12.75">
      <c r="A47" s="34" t="s">
        <v>133</v>
      </c>
      <c r="B47" s="35">
        <v>194</v>
      </c>
      <c r="C47" s="46">
        <v>176.73</v>
      </c>
      <c r="D47" s="35">
        <v>10855</v>
      </c>
      <c r="E47" s="46">
        <v>12266.81</v>
      </c>
      <c r="F47" s="46">
        <v>860.097</v>
      </c>
      <c r="G47" s="44">
        <v>182.285</v>
      </c>
    </row>
    <row r="48" spans="1:7" ht="12.75">
      <c r="A48" s="34" t="s">
        <v>134</v>
      </c>
      <c r="B48" s="36" t="s">
        <v>20</v>
      </c>
      <c r="C48" s="36" t="s">
        <v>20</v>
      </c>
      <c r="D48" s="35">
        <v>1</v>
      </c>
      <c r="E48" s="46">
        <v>0.948</v>
      </c>
      <c r="F48" s="46">
        <v>0.642</v>
      </c>
      <c r="G48" s="38" t="s">
        <v>20</v>
      </c>
    </row>
    <row r="49" spans="1:7" ht="12.75">
      <c r="A49" s="34" t="s">
        <v>135</v>
      </c>
      <c r="B49" s="35">
        <v>14</v>
      </c>
      <c r="C49" s="46">
        <v>13.5</v>
      </c>
      <c r="D49" s="35">
        <v>762</v>
      </c>
      <c r="E49" s="46">
        <v>784.5</v>
      </c>
      <c r="F49" s="46">
        <v>4.193</v>
      </c>
      <c r="G49" s="38" t="s">
        <v>20</v>
      </c>
    </row>
    <row r="50" spans="1:7" ht="12.75">
      <c r="A50" s="34" t="s">
        <v>136</v>
      </c>
      <c r="B50" s="35">
        <v>79</v>
      </c>
      <c r="C50" s="46">
        <v>67.372</v>
      </c>
      <c r="D50" s="35">
        <v>1878</v>
      </c>
      <c r="E50" s="46">
        <v>1989.99</v>
      </c>
      <c r="F50" s="46">
        <v>29.448</v>
      </c>
      <c r="G50" s="44">
        <v>848.294</v>
      </c>
    </row>
    <row r="51" spans="1:7" ht="12.75">
      <c r="A51" s="34" t="s">
        <v>137</v>
      </c>
      <c r="B51" s="36" t="s">
        <v>20</v>
      </c>
      <c r="C51" s="36" t="s">
        <v>20</v>
      </c>
      <c r="D51" s="35">
        <v>10</v>
      </c>
      <c r="E51" s="46">
        <v>9.351</v>
      </c>
      <c r="F51" s="46">
        <v>15.59</v>
      </c>
      <c r="G51" s="38" t="s">
        <v>20</v>
      </c>
    </row>
    <row r="52" spans="1:7" ht="12.75">
      <c r="A52" s="34" t="s">
        <v>138</v>
      </c>
      <c r="B52" s="35">
        <v>1</v>
      </c>
      <c r="C52" s="46">
        <v>0.86</v>
      </c>
      <c r="D52" s="35">
        <v>90</v>
      </c>
      <c r="E52" s="46">
        <v>87</v>
      </c>
      <c r="F52" s="46">
        <v>2.318</v>
      </c>
      <c r="G52" s="44">
        <v>0.845</v>
      </c>
    </row>
    <row r="53" spans="1:7" ht="13.5" thickBot="1">
      <c r="A53" s="39" t="s">
        <v>139</v>
      </c>
      <c r="B53" s="40" t="s">
        <v>20</v>
      </c>
      <c r="C53" s="40" t="s">
        <v>20</v>
      </c>
      <c r="D53" s="41">
        <v>21</v>
      </c>
      <c r="E53" s="47">
        <v>26.655</v>
      </c>
      <c r="F53" s="47">
        <v>41.513</v>
      </c>
      <c r="G53" s="42" t="s">
        <v>20</v>
      </c>
    </row>
    <row r="54" ht="12.75">
      <c r="A54" s="14" t="s">
        <v>140</v>
      </c>
    </row>
  </sheetData>
  <mergeCells count="5">
    <mergeCell ref="A1:G1"/>
    <mergeCell ref="F5:G5"/>
    <mergeCell ref="D5:E5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H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49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3">
        <v>26.3</v>
      </c>
      <c r="C9" s="146">
        <v>255</v>
      </c>
      <c r="D9" s="83">
        <v>670.6</v>
      </c>
      <c r="E9" s="147">
        <v>21.34193982666811</v>
      </c>
      <c r="F9" s="148">
        <v>116722.56079237435</v>
      </c>
      <c r="G9" s="146" t="s">
        <v>20</v>
      </c>
      <c r="H9" s="146">
        <v>175419</v>
      </c>
    </row>
    <row r="10" spans="1:8" ht="12.75">
      <c r="A10" s="65">
        <v>1986</v>
      </c>
      <c r="B10" s="87">
        <v>27.2</v>
      </c>
      <c r="C10" s="149">
        <v>255</v>
      </c>
      <c r="D10" s="87">
        <v>692.8</v>
      </c>
      <c r="E10" s="150">
        <v>30.284999939898793</v>
      </c>
      <c r="F10" s="151">
        <v>198862.88509850588</v>
      </c>
      <c r="G10" s="149">
        <v>108</v>
      </c>
      <c r="H10" s="149">
        <v>194564</v>
      </c>
    </row>
    <row r="11" spans="1:8" ht="12.75">
      <c r="A11" s="65">
        <v>1987</v>
      </c>
      <c r="B11" s="87">
        <v>27.1</v>
      </c>
      <c r="C11" s="149">
        <v>258</v>
      </c>
      <c r="D11" s="87">
        <v>700.2</v>
      </c>
      <c r="E11" s="150">
        <v>34.924813385741594</v>
      </c>
      <c r="F11" s="151">
        <v>199475.91744497733</v>
      </c>
      <c r="G11" s="149">
        <v>392</v>
      </c>
      <c r="H11" s="149">
        <v>240848</v>
      </c>
    </row>
    <row r="12" spans="1:8" ht="12.75">
      <c r="A12" s="65">
        <v>1988</v>
      </c>
      <c r="B12" s="87">
        <v>25.4</v>
      </c>
      <c r="C12" s="149">
        <v>285</v>
      </c>
      <c r="D12" s="87">
        <v>724.2</v>
      </c>
      <c r="E12" s="150">
        <v>30.09868618753982</v>
      </c>
      <c r="F12" s="151">
        <v>217975.07001791016</v>
      </c>
      <c r="G12" s="149">
        <v>16</v>
      </c>
      <c r="H12" s="149">
        <v>218865</v>
      </c>
    </row>
    <row r="13" spans="1:8" ht="12.75">
      <c r="A13" s="65">
        <v>1989</v>
      </c>
      <c r="B13" s="87">
        <v>27.4</v>
      </c>
      <c r="C13" s="149">
        <v>290</v>
      </c>
      <c r="D13" s="87">
        <v>795.4</v>
      </c>
      <c r="E13" s="150">
        <v>34.209608981524894</v>
      </c>
      <c r="F13" s="151">
        <v>272103.22983904893</v>
      </c>
      <c r="G13" s="149">
        <v>53</v>
      </c>
      <c r="H13" s="149">
        <v>225422</v>
      </c>
    </row>
    <row r="14" spans="1:8" ht="12.75">
      <c r="A14" s="65">
        <v>1990</v>
      </c>
      <c r="B14" s="87">
        <v>28.4</v>
      </c>
      <c r="C14" s="149">
        <v>317.0774647887324</v>
      </c>
      <c r="D14" s="87">
        <v>900.5</v>
      </c>
      <c r="E14" s="150">
        <v>47.8766242352121</v>
      </c>
      <c r="F14" s="151">
        <v>431129.0012380849</v>
      </c>
      <c r="G14" s="149">
        <v>913</v>
      </c>
      <c r="H14" s="149">
        <v>171854</v>
      </c>
    </row>
    <row r="15" spans="1:8" ht="12.75">
      <c r="A15" s="65">
        <v>1991</v>
      </c>
      <c r="B15" s="87">
        <v>25.9</v>
      </c>
      <c r="C15" s="149">
        <v>282.47104247104244</v>
      </c>
      <c r="D15" s="87">
        <v>731.6</v>
      </c>
      <c r="E15" s="150">
        <v>43.933984830454484</v>
      </c>
      <c r="F15" s="151">
        <v>321421.033019605</v>
      </c>
      <c r="G15" s="149">
        <v>1936</v>
      </c>
      <c r="H15" s="149">
        <v>204803</v>
      </c>
    </row>
    <row r="16" spans="1:8" ht="12.75">
      <c r="A16" s="65">
        <v>1992</v>
      </c>
      <c r="B16" s="87">
        <v>26.4</v>
      </c>
      <c r="C16" s="149">
        <v>286.0727947581714</v>
      </c>
      <c r="D16" s="87">
        <v>755.3</v>
      </c>
      <c r="E16" s="150">
        <v>39.336242231918554</v>
      </c>
      <c r="F16" s="151">
        <v>297106.6375776808</v>
      </c>
      <c r="G16" s="149">
        <v>2323</v>
      </c>
      <c r="H16" s="149">
        <v>256607</v>
      </c>
    </row>
    <row r="17" spans="1:8" ht="12.75">
      <c r="A17" s="91">
        <v>1993</v>
      </c>
      <c r="B17" s="92">
        <v>25.2</v>
      </c>
      <c r="C17" s="152">
        <v>291.1904761904762</v>
      </c>
      <c r="D17" s="92">
        <v>733.8</v>
      </c>
      <c r="E17" s="157">
        <v>38.97563496928828</v>
      </c>
      <c r="F17" s="158">
        <v>286003.2094046374</v>
      </c>
      <c r="G17" s="152">
        <v>1816</v>
      </c>
      <c r="H17" s="149">
        <v>263106</v>
      </c>
    </row>
    <row r="18" spans="1:8" ht="12.75">
      <c r="A18" s="91">
        <v>1994</v>
      </c>
      <c r="B18" s="92">
        <v>24.454</v>
      </c>
      <c r="C18" s="152">
        <v>303.67056514271695</v>
      </c>
      <c r="D18" s="92">
        <v>742.596</v>
      </c>
      <c r="E18" s="157">
        <v>58.340244972533746</v>
      </c>
      <c r="F18" s="158">
        <v>433232.32555623667</v>
      </c>
      <c r="G18" s="152">
        <v>1460</v>
      </c>
      <c r="H18" s="149">
        <v>253139</v>
      </c>
    </row>
    <row r="19" spans="1:8" ht="12.75">
      <c r="A19" s="91">
        <v>1995</v>
      </c>
      <c r="B19" s="92">
        <v>22.874</v>
      </c>
      <c r="C19" s="152">
        <v>345.57357698697217</v>
      </c>
      <c r="D19" s="92">
        <v>790.465</v>
      </c>
      <c r="E19" s="157">
        <v>51.12208959888453</v>
      </c>
      <c r="F19" s="158">
        <v>404102.22554782254</v>
      </c>
      <c r="G19" s="152">
        <v>2030</v>
      </c>
      <c r="H19" s="149">
        <v>322577</v>
      </c>
    </row>
    <row r="20" spans="1:8" ht="12.75">
      <c r="A20" s="91">
        <v>1996</v>
      </c>
      <c r="B20" s="96">
        <v>23.2</v>
      </c>
      <c r="C20" s="152">
        <v>374.0086206896552</v>
      </c>
      <c r="D20" s="96">
        <v>867.7</v>
      </c>
      <c r="E20" s="153">
        <v>52.053658360679385</v>
      </c>
      <c r="F20" s="152">
        <v>451669.593595615</v>
      </c>
      <c r="G20" s="152">
        <v>1249</v>
      </c>
      <c r="H20" s="149">
        <v>376793</v>
      </c>
    </row>
    <row r="21" spans="1:8" ht="12.75">
      <c r="A21" s="91">
        <v>1997</v>
      </c>
      <c r="B21" s="96">
        <v>22.9</v>
      </c>
      <c r="C21" s="152">
        <v>390.0873362445415</v>
      </c>
      <c r="D21" s="96">
        <v>893.3</v>
      </c>
      <c r="E21" s="153">
        <v>69.29068551440626</v>
      </c>
      <c r="F21" s="152">
        <v>618973.6937001911</v>
      </c>
      <c r="G21" s="152">
        <v>1058</v>
      </c>
      <c r="H21" s="149">
        <v>372730</v>
      </c>
    </row>
    <row r="22" spans="1:8" ht="12.75">
      <c r="A22" s="91">
        <v>1998</v>
      </c>
      <c r="B22" s="96">
        <v>22.4</v>
      </c>
      <c r="C22" s="152">
        <v>397</v>
      </c>
      <c r="D22" s="96">
        <v>890.1</v>
      </c>
      <c r="E22" s="153">
        <v>61.18303222626904</v>
      </c>
      <c r="F22" s="152">
        <v>540123.808493503</v>
      </c>
      <c r="G22" s="152">
        <v>1206</v>
      </c>
      <c r="H22" s="149">
        <v>418327</v>
      </c>
    </row>
    <row r="23" spans="1:8" ht="12.75">
      <c r="A23" s="91">
        <v>1999</v>
      </c>
      <c r="B23" s="96">
        <v>23.2</v>
      </c>
      <c r="C23" s="152">
        <f>D23/B23*10</f>
        <v>404.82758620689657</v>
      </c>
      <c r="D23" s="96">
        <v>939.2</v>
      </c>
      <c r="E23" s="153">
        <v>53.057348575000304</v>
      </c>
      <c r="F23" s="152">
        <f>D23*E23*10</f>
        <v>498314.6178164029</v>
      </c>
      <c r="G23" s="152">
        <v>2418</v>
      </c>
      <c r="H23" s="149">
        <v>447243</v>
      </c>
    </row>
    <row r="24" spans="1:8" ht="12.75">
      <c r="A24" s="91">
        <v>2000</v>
      </c>
      <c r="B24" s="96">
        <v>23.2</v>
      </c>
      <c r="C24" s="152">
        <f>D24/B24*10</f>
        <v>408.0603448275863</v>
      </c>
      <c r="D24" s="96">
        <v>946.7</v>
      </c>
      <c r="E24" s="153">
        <v>76.51485100909933</v>
      </c>
      <c r="F24" s="152">
        <f>D24*E24*10</f>
        <v>724366.0945031433</v>
      </c>
      <c r="G24" s="152">
        <v>3286.893</v>
      </c>
      <c r="H24" s="149">
        <v>385675.895</v>
      </c>
    </row>
    <row r="25" spans="1:8" ht="12.75">
      <c r="A25" s="91">
        <v>2001</v>
      </c>
      <c r="B25" s="96">
        <v>22.768</v>
      </c>
      <c r="C25" s="152">
        <f>D25/B25*10</f>
        <v>430.0557800421644</v>
      </c>
      <c r="D25" s="96">
        <v>979.151</v>
      </c>
      <c r="E25" s="153">
        <v>64.7</v>
      </c>
      <c r="F25" s="152">
        <f>D25*E25*10</f>
        <v>633510.697</v>
      </c>
      <c r="G25" s="152">
        <v>4712.902</v>
      </c>
      <c r="H25" s="149">
        <v>423440.467</v>
      </c>
    </row>
    <row r="26" spans="1:8" ht="12.75">
      <c r="A26" s="91">
        <v>2002</v>
      </c>
      <c r="B26" s="96">
        <v>22.959</v>
      </c>
      <c r="C26" s="152">
        <f>D26/B26*10</f>
        <v>460.28311337601804</v>
      </c>
      <c r="D26" s="96">
        <v>1056.764</v>
      </c>
      <c r="E26" s="153">
        <v>60.39</v>
      </c>
      <c r="F26" s="152">
        <f>D26*E26*10</f>
        <v>638179.7796</v>
      </c>
      <c r="G26" s="152">
        <v>7816.414</v>
      </c>
      <c r="H26" s="149">
        <v>495629.827</v>
      </c>
    </row>
    <row r="27" spans="1:8" ht="13.5" thickBot="1">
      <c r="A27" s="67" t="s">
        <v>326</v>
      </c>
      <c r="B27" s="98">
        <v>22</v>
      </c>
      <c r="C27" s="154">
        <f>D27/B27*10</f>
        <v>451.90909090909093</v>
      </c>
      <c r="D27" s="98">
        <v>994.2</v>
      </c>
      <c r="E27" s="155">
        <v>78.23</v>
      </c>
      <c r="F27" s="154">
        <f>D27*E27*10</f>
        <v>777762.66</v>
      </c>
      <c r="G27" s="154"/>
      <c r="H27" s="156"/>
    </row>
    <row r="28" ht="12.75">
      <c r="A28" s="58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7434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343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152</v>
      </c>
      <c r="D8" s="307">
        <v>170</v>
      </c>
      <c r="E8" s="301">
        <v>322</v>
      </c>
      <c r="F8" s="300" t="s">
        <v>20</v>
      </c>
      <c r="G8" s="300">
        <v>16000</v>
      </c>
      <c r="H8" s="307">
        <v>18000</v>
      </c>
      <c r="I8" s="300">
        <v>5492</v>
      </c>
      <c r="J8" s="285"/>
      <c r="K8" s="285"/>
    </row>
    <row r="9" spans="1:11" ht="12.75">
      <c r="A9" s="77" t="s">
        <v>230</v>
      </c>
      <c r="B9" s="272" t="s">
        <v>20</v>
      </c>
      <c r="C9" s="272">
        <v>125</v>
      </c>
      <c r="D9" s="267" t="s">
        <v>20</v>
      </c>
      <c r="E9" s="267">
        <v>125</v>
      </c>
      <c r="F9" s="272" t="s">
        <v>20</v>
      </c>
      <c r="G9" s="272">
        <v>16000</v>
      </c>
      <c r="H9" s="267" t="s">
        <v>20</v>
      </c>
      <c r="I9" s="272">
        <v>2000</v>
      </c>
      <c r="J9" s="285"/>
      <c r="K9" s="285"/>
    </row>
    <row r="10" spans="1:11" ht="12.75">
      <c r="A10" s="77" t="s">
        <v>231</v>
      </c>
      <c r="B10" s="267" t="s">
        <v>20</v>
      </c>
      <c r="C10" s="267">
        <v>170</v>
      </c>
      <c r="D10" s="267" t="s">
        <v>20</v>
      </c>
      <c r="E10" s="267">
        <v>170</v>
      </c>
      <c r="F10" s="272" t="s">
        <v>20</v>
      </c>
      <c r="G10" s="272">
        <v>22000</v>
      </c>
      <c r="H10" s="267" t="s">
        <v>20</v>
      </c>
      <c r="I10" s="267">
        <v>3740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200</v>
      </c>
      <c r="D11" s="271">
        <v>41</v>
      </c>
      <c r="E11" s="267">
        <v>241</v>
      </c>
      <c r="F11" s="272" t="s">
        <v>20</v>
      </c>
      <c r="G11" s="272">
        <v>18000</v>
      </c>
      <c r="H11" s="271">
        <v>25000</v>
      </c>
      <c r="I11" s="272">
        <v>4625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647</v>
      </c>
      <c r="D12" s="305">
        <v>211</v>
      </c>
      <c r="E12" s="302">
        <v>858</v>
      </c>
      <c r="F12" s="303" t="s">
        <v>20</v>
      </c>
      <c r="G12" s="303">
        <v>18195</v>
      </c>
      <c r="H12" s="305">
        <v>19360</v>
      </c>
      <c r="I12" s="302">
        <v>15857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12</v>
      </c>
      <c r="C14" s="302" t="s">
        <v>20</v>
      </c>
      <c r="D14" s="302" t="s">
        <v>20</v>
      </c>
      <c r="E14" s="302">
        <v>12</v>
      </c>
      <c r="F14" s="303">
        <v>10000</v>
      </c>
      <c r="G14" s="302" t="s">
        <v>20</v>
      </c>
      <c r="H14" s="302" t="s">
        <v>20</v>
      </c>
      <c r="I14" s="303">
        <v>120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>
        <v>83</v>
      </c>
      <c r="C16" s="302">
        <v>4</v>
      </c>
      <c r="D16" s="302" t="s">
        <v>20</v>
      </c>
      <c r="E16" s="302">
        <v>87</v>
      </c>
      <c r="F16" s="303">
        <v>15000</v>
      </c>
      <c r="G16" s="303">
        <v>22000</v>
      </c>
      <c r="H16" s="302" t="s">
        <v>20</v>
      </c>
      <c r="I16" s="302">
        <v>1333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40</v>
      </c>
      <c r="D18" s="271">
        <v>6</v>
      </c>
      <c r="E18" s="267">
        <v>46</v>
      </c>
      <c r="F18" s="272" t="s">
        <v>20</v>
      </c>
      <c r="G18" s="272">
        <v>15750</v>
      </c>
      <c r="H18" s="271">
        <v>28000</v>
      </c>
      <c r="I18" s="272">
        <v>798</v>
      </c>
      <c r="J18" s="285"/>
      <c r="K18" s="285"/>
    </row>
    <row r="19" spans="1:11" ht="12.75">
      <c r="A19" s="77" t="s">
        <v>237</v>
      </c>
      <c r="B19" s="272">
        <v>15</v>
      </c>
      <c r="C19" s="271">
        <v>15</v>
      </c>
      <c r="D19" s="271">
        <v>5</v>
      </c>
      <c r="E19" s="267">
        <v>35</v>
      </c>
      <c r="F19" s="272">
        <v>12000</v>
      </c>
      <c r="G19" s="271">
        <v>17500</v>
      </c>
      <c r="H19" s="271">
        <v>32000</v>
      </c>
      <c r="I19" s="272">
        <v>603</v>
      </c>
      <c r="J19" s="285"/>
      <c r="K19" s="285"/>
    </row>
    <row r="20" spans="1:11" ht="12.75">
      <c r="A20" s="77" t="s">
        <v>238</v>
      </c>
      <c r="B20" s="272">
        <v>119</v>
      </c>
      <c r="C20" s="272">
        <v>70</v>
      </c>
      <c r="D20" s="271">
        <v>37</v>
      </c>
      <c r="E20" s="267">
        <v>226</v>
      </c>
      <c r="F20" s="272">
        <v>11000</v>
      </c>
      <c r="G20" s="272">
        <v>18000</v>
      </c>
      <c r="H20" s="271">
        <v>32000</v>
      </c>
      <c r="I20" s="272">
        <v>3753</v>
      </c>
      <c r="J20" s="285"/>
      <c r="K20" s="285"/>
    </row>
    <row r="21" spans="1:11" ht="12.75">
      <c r="A21" s="286" t="s">
        <v>366</v>
      </c>
      <c r="B21" s="302">
        <v>134</v>
      </c>
      <c r="C21" s="302">
        <v>125</v>
      </c>
      <c r="D21" s="305">
        <v>48</v>
      </c>
      <c r="E21" s="302">
        <v>307</v>
      </c>
      <c r="F21" s="303">
        <v>11112</v>
      </c>
      <c r="G21" s="303">
        <v>17220</v>
      </c>
      <c r="H21" s="305">
        <v>31500</v>
      </c>
      <c r="I21" s="302">
        <v>5154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1100</v>
      </c>
      <c r="D23" s="305">
        <v>6</v>
      </c>
      <c r="E23" s="302">
        <v>1106</v>
      </c>
      <c r="F23" s="302" t="s">
        <v>20</v>
      </c>
      <c r="G23" s="303">
        <v>13676</v>
      </c>
      <c r="H23" s="305">
        <v>45000</v>
      </c>
      <c r="I23" s="303">
        <v>15314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358</v>
      </c>
      <c r="D25" s="305">
        <v>3</v>
      </c>
      <c r="E25" s="302">
        <v>361</v>
      </c>
      <c r="F25" s="302" t="s">
        <v>20</v>
      </c>
      <c r="G25" s="303">
        <v>20500</v>
      </c>
      <c r="H25" s="305">
        <v>65000</v>
      </c>
      <c r="I25" s="303">
        <v>7534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>
        <v>47</v>
      </c>
      <c r="D27" s="267" t="s">
        <v>20</v>
      </c>
      <c r="E27" s="267">
        <v>47</v>
      </c>
      <c r="F27" s="267" t="s">
        <v>20</v>
      </c>
      <c r="G27" s="272">
        <v>13000</v>
      </c>
      <c r="H27" s="267" t="s">
        <v>20</v>
      </c>
      <c r="I27" s="267">
        <v>611</v>
      </c>
      <c r="J27" s="285"/>
      <c r="K27" s="285"/>
    </row>
    <row r="28" spans="1:11" ht="12.75">
      <c r="A28" s="77" t="s">
        <v>242</v>
      </c>
      <c r="B28" s="267" t="s">
        <v>20</v>
      </c>
      <c r="C28" s="267">
        <v>2</v>
      </c>
      <c r="D28" s="267" t="s">
        <v>20</v>
      </c>
      <c r="E28" s="267">
        <v>2</v>
      </c>
      <c r="F28" s="267" t="s">
        <v>20</v>
      </c>
      <c r="G28" s="272">
        <v>21000</v>
      </c>
      <c r="H28" s="267" t="s">
        <v>20</v>
      </c>
      <c r="I28" s="267">
        <v>42</v>
      </c>
      <c r="J28" s="285"/>
      <c r="K28" s="285"/>
    </row>
    <row r="29" spans="1:11" ht="12.75">
      <c r="A29" s="77" t="s">
        <v>243</v>
      </c>
      <c r="B29" s="267" t="s">
        <v>20</v>
      </c>
      <c r="C29" s="272">
        <v>272</v>
      </c>
      <c r="D29" s="267" t="s">
        <v>20</v>
      </c>
      <c r="E29" s="267">
        <v>272</v>
      </c>
      <c r="F29" s="267" t="s">
        <v>20</v>
      </c>
      <c r="G29" s="272">
        <v>15000</v>
      </c>
      <c r="H29" s="267" t="s">
        <v>20</v>
      </c>
      <c r="I29" s="272">
        <v>4080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321</v>
      </c>
      <c r="D30" s="302" t="s">
        <v>20</v>
      </c>
      <c r="E30" s="302">
        <v>321</v>
      </c>
      <c r="F30" s="302" t="s">
        <v>20</v>
      </c>
      <c r="G30" s="303">
        <v>14745</v>
      </c>
      <c r="H30" s="302" t="s">
        <v>20</v>
      </c>
      <c r="I30" s="302">
        <v>4733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7</v>
      </c>
      <c r="C32" s="304">
        <v>55</v>
      </c>
      <c r="D32" s="271">
        <v>24</v>
      </c>
      <c r="E32" s="267">
        <v>86</v>
      </c>
      <c r="F32" s="304">
        <v>9922</v>
      </c>
      <c r="G32" s="304">
        <v>23110</v>
      </c>
      <c r="H32" s="271">
        <v>38688</v>
      </c>
      <c r="I32" s="272">
        <v>2269</v>
      </c>
      <c r="J32" s="285"/>
      <c r="K32" s="285"/>
    </row>
    <row r="33" spans="1:11" ht="12.75">
      <c r="A33" s="77" t="s">
        <v>245</v>
      </c>
      <c r="B33" s="304" t="s">
        <v>20</v>
      </c>
      <c r="C33" s="304">
        <v>30</v>
      </c>
      <c r="D33" s="267" t="s">
        <v>20</v>
      </c>
      <c r="E33" s="267">
        <v>30</v>
      </c>
      <c r="F33" s="304" t="s">
        <v>20</v>
      </c>
      <c r="G33" s="304">
        <v>18000</v>
      </c>
      <c r="H33" s="267" t="s">
        <v>20</v>
      </c>
      <c r="I33" s="272">
        <v>540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150</v>
      </c>
      <c r="D34" s="267" t="s">
        <v>20</v>
      </c>
      <c r="E34" s="267">
        <v>150</v>
      </c>
      <c r="F34" s="304" t="s">
        <v>20</v>
      </c>
      <c r="G34" s="304">
        <v>22320</v>
      </c>
      <c r="H34" s="267" t="s">
        <v>20</v>
      </c>
      <c r="I34" s="272">
        <v>3348</v>
      </c>
      <c r="J34" s="285"/>
      <c r="K34" s="285"/>
    </row>
    <row r="35" spans="1:11" ht="12.75">
      <c r="A35" s="77" t="s">
        <v>247</v>
      </c>
      <c r="B35" s="304">
        <v>10</v>
      </c>
      <c r="C35" s="304">
        <v>164</v>
      </c>
      <c r="D35" s="267" t="s">
        <v>20</v>
      </c>
      <c r="E35" s="267">
        <v>174</v>
      </c>
      <c r="F35" s="304">
        <v>8720</v>
      </c>
      <c r="G35" s="304">
        <v>19728</v>
      </c>
      <c r="H35" s="267" t="s">
        <v>20</v>
      </c>
      <c r="I35" s="272">
        <v>3323</v>
      </c>
      <c r="J35" s="285"/>
      <c r="K35" s="285"/>
    </row>
    <row r="36" spans="1:11" ht="12.75">
      <c r="A36" s="286" t="s">
        <v>248</v>
      </c>
      <c r="B36" s="302">
        <v>17</v>
      </c>
      <c r="C36" s="302">
        <v>399</v>
      </c>
      <c r="D36" s="305">
        <v>24</v>
      </c>
      <c r="E36" s="302">
        <v>440</v>
      </c>
      <c r="F36" s="303">
        <v>9215</v>
      </c>
      <c r="G36" s="303">
        <v>21039</v>
      </c>
      <c r="H36" s="305">
        <v>38688</v>
      </c>
      <c r="I36" s="302">
        <v>9480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>
        <v>52</v>
      </c>
      <c r="C38" s="303">
        <v>355</v>
      </c>
      <c r="D38" s="305">
        <v>53</v>
      </c>
      <c r="E38" s="302">
        <v>460</v>
      </c>
      <c r="F38" s="303">
        <v>6500</v>
      </c>
      <c r="G38" s="303">
        <v>26000</v>
      </c>
      <c r="H38" s="305">
        <v>64000</v>
      </c>
      <c r="I38" s="303">
        <v>12960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38</v>
      </c>
      <c r="D40" s="267" t="s">
        <v>20</v>
      </c>
      <c r="E40" s="267">
        <v>38</v>
      </c>
      <c r="F40" s="267" t="s">
        <v>20</v>
      </c>
      <c r="G40" s="272">
        <v>17000</v>
      </c>
      <c r="H40" s="267" t="s">
        <v>20</v>
      </c>
      <c r="I40" s="272">
        <v>646</v>
      </c>
      <c r="J40" s="285"/>
      <c r="K40" s="285"/>
    </row>
    <row r="41" spans="1:11" ht="12.75">
      <c r="A41" s="77" t="s">
        <v>251</v>
      </c>
      <c r="B41" s="272" t="s">
        <v>20</v>
      </c>
      <c r="C41" s="272">
        <v>33</v>
      </c>
      <c r="D41" s="271">
        <v>5</v>
      </c>
      <c r="E41" s="267">
        <v>38</v>
      </c>
      <c r="F41" s="272" t="s">
        <v>20</v>
      </c>
      <c r="G41" s="272">
        <v>16000</v>
      </c>
      <c r="H41" s="271">
        <v>28000</v>
      </c>
      <c r="I41" s="272">
        <v>668</v>
      </c>
      <c r="J41" s="285"/>
      <c r="K41" s="285"/>
    </row>
    <row r="42" spans="1:11" ht="12.75">
      <c r="A42" s="77" t="s">
        <v>252</v>
      </c>
      <c r="B42" s="272" t="s">
        <v>20</v>
      </c>
      <c r="C42" s="272">
        <v>168</v>
      </c>
      <c r="D42" s="267" t="s">
        <v>20</v>
      </c>
      <c r="E42" s="267">
        <v>168</v>
      </c>
      <c r="F42" s="272" t="s">
        <v>20</v>
      </c>
      <c r="G42" s="272">
        <v>17500</v>
      </c>
      <c r="H42" s="267" t="s">
        <v>20</v>
      </c>
      <c r="I42" s="272">
        <v>2940</v>
      </c>
      <c r="J42" s="285"/>
      <c r="K42" s="285"/>
    </row>
    <row r="43" spans="1:11" ht="12.75">
      <c r="A43" s="77" t="s">
        <v>253</v>
      </c>
      <c r="B43" s="271">
        <v>2</v>
      </c>
      <c r="C43" s="272">
        <v>16</v>
      </c>
      <c r="D43" s="267" t="s">
        <v>20</v>
      </c>
      <c r="E43" s="267">
        <v>18</v>
      </c>
      <c r="F43" s="271">
        <v>11000</v>
      </c>
      <c r="G43" s="272">
        <v>48000</v>
      </c>
      <c r="H43" s="267" t="s">
        <v>20</v>
      </c>
      <c r="I43" s="272">
        <v>790</v>
      </c>
      <c r="J43" s="285"/>
      <c r="K43" s="285"/>
    </row>
    <row r="44" spans="1:11" ht="12.75">
      <c r="A44" s="77" t="s">
        <v>254</v>
      </c>
      <c r="B44" s="272" t="s">
        <v>20</v>
      </c>
      <c r="C44" s="272">
        <v>14</v>
      </c>
      <c r="D44" s="267" t="s">
        <v>20</v>
      </c>
      <c r="E44" s="267">
        <v>14</v>
      </c>
      <c r="F44" s="272" t="s">
        <v>20</v>
      </c>
      <c r="G44" s="272">
        <v>13000</v>
      </c>
      <c r="H44" s="267" t="s">
        <v>20</v>
      </c>
      <c r="I44" s="272">
        <v>182</v>
      </c>
      <c r="J44" s="285"/>
      <c r="K44" s="285"/>
    </row>
    <row r="45" spans="1:11" ht="12.75">
      <c r="A45" s="77" t="s">
        <v>255</v>
      </c>
      <c r="B45" s="267" t="s">
        <v>20</v>
      </c>
      <c r="C45" s="272" t="s">
        <v>20</v>
      </c>
      <c r="D45" s="267" t="s">
        <v>20</v>
      </c>
      <c r="E45" s="267" t="s">
        <v>20</v>
      </c>
      <c r="F45" s="267" t="s">
        <v>20</v>
      </c>
      <c r="G45" s="272" t="s">
        <v>20</v>
      </c>
      <c r="H45" s="267" t="s">
        <v>20</v>
      </c>
      <c r="I45" s="272" t="s">
        <v>20</v>
      </c>
      <c r="J45" s="285"/>
      <c r="K45" s="285"/>
    </row>
    <row r="46" spans="1:11" ht="12.75">
      <c r="A46" s="77" t="s">
        <v>256</v>
      </c>
      <c r="B46" s="272" t="s">
        <v>20</v>
      </c>
      <c r="C46" s="272">
        <v>3</v>
      </c>
      <c r="D46" s="267" t="s">
        <v>20</v>
      </c>
      <c r="E46" s="267">
        <v>3</v>
      </c>
      <c r="F46" s="272" t="s">
        <v>20</v>
      </c>
      <c r="G46" s="272">
        <v>15000</v>
      </c>
      <c r="H46" s="267" t="s">
        <v>20</v>
      </c>
      <c r="I46" s="272">
        <v>45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21</v>
      </c>
      <c r="D47" s="271">
        <v>5</v>
      </c>
      <c r="E47" s="267">
        <v>26</v>
      </c>
      <c r="F47" s="267" t="s">
        <v>20</v>
      </c>
      <c r="G47" s="272">
        <v>30000</v>
      </c>
      <c r="H47" s="271">
        <v>45000</v>
      </c>
      <c r="I47" s="272">
        <v>855</v>
      </c>
      <c r="J47" s="285"/>
      <c r="K47" s="285"/>
    </row>
    <row r="48" spans="1:11" ht="12.75">
      <c r="A48" s="77" t="s">
        <v>258</v>
      </c>
      <c r="B48" s="272">
        <v>3</v>
      </c>
      <c r="C48" s="272">
        <v>23</v>
      </c>
      <c r="D48" s="271">
        <v>2</v>
      </c>
      <c r="E48" s="267">
        <v>28</v>
      </c>
      <c r="F48" s="272">
        <v>7000</v>
      </c>
      <c r="G48" s="272">
        <v>35000</v>
      </c>
      <c r="H48" s="271">
        <v>40000</v>
      </c>
      <c r="I48" s="272">
        <v>906</v>
      </c>
      <c r="J48" s="285"/>
      <c r="K48" s="285"/>
    </row>
    <row r="49" spans="1:11" ht="12.75">
      <c r="A49" s="286" t="s">
        <v>368</v>
      </c>
      <c r="B49" s="302">
        <v>5</v>
      </c>
      <c r="C49" s="302">
        <v>316</v>
      </c>
      <c r="D49" s="305">
        <v>12</v>
      </c>
      <c r="E49" s="302">
        <v>333</v>
      </c>
      <c r="F49" s="303">
        <v>8600</v>
      </c>
      <c r="G49" s="303">
        <v>20709</v>
      </c>
      <c r="H49" s="305">
        <v>37083</v>
      </c>
      <c r="I49" s="302">
        <v>7032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168</v>
      </c>
      <c r="D51" s="302" t="s">
        <v>20</v>
      </c>
      <c r="E51" s="302">
        <v>168</v>
      </c>
      <c r="F51" s="302" t="s">
        <v>20</v>
      </c>
      <c r="G51" s="303">
        <v>25000</v>
      </c>
      <c r="H51" s="302" t="s">
        <v>20</v>
      </c>
      <c r="I51" s="303">
        <v>4200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67" t="s">
        <v>20</v>
      </c>
      <c r="C53" s="272">
        <v>220</v>
      </c>
      <c r="D53" s="267" t="s">
        <v>20</v>
      </c>
      <c r="E53" s="267">
        <v>220</v>
      </c>
      <c r="F53" s="267" t="s">
        <v>20</v>
      </c>
      <c r="G53" s="272">
        <v>21000</v>
      </c>
      <c r="H53" s="267" t="s">
        <v>20</v>
      </c>
      <c r="I53" s="272">
        <v>4620</v>
      </c>
      <c r="J53" s="285"/>
      <c r="K53" s="285"/>
    </row>
    <row r="54" spans="1:11" ht="12.75">
      <c r="A54" s="77" t="s">
        <v>261</v>
      </c>
      <c r="B54" s="267" t="s">
        <v>20</v>
      </c>
      <c r="C54" s="272">
        <v>966</v>
      </c>
      <c r="D54" s="267" t="s">
        <v>20</v>
      </c>
      <c r="E54" s="267">
        <v>966</v>
      </c>
      <c r="F54" s="267" t="s">
        <v>20</v>
      </c>
      <c r="G54" s="272">
        <v>19000</v>
      </c>
      <c r="H54" s="267" t="s">
        <v>20</v>
      </c>
      <c r="I54" s="272">
        <v>18354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213</v>
      </c>
      <c r="D55" s="267" t="s">
        <v>20</v>
      </c>
      <c r="E55" s="267">
        <v>213</v>
      </c>
      <c r="F55" s="267" t="s">
        <v>20</v>
      </c>
      <c r="G55" s="272">
        <v>27000</v>
      </c>
      <c r="H55" s="271">
        <v>49000</v>
      </c>
      <c r="I55" s="272">
        <v>5751</v>
      </c>
      <c r="J55" s="285"/>
      <c r="K55" s="285"/>
    </row>
    <row r="56" spans="1:11" ht="12.75">
      <c r="A56" s="77" t="s">
        <v>263</v>
      </c>
      <c r="B56" s="267" t="s">
        <v>20</v>
      </c>
      <c r="C56" s="272">
        <v>40</v>
      </c>
      <c r="D56" s="267" t="s">
        <v>20</v>
      </c>
      <c r="E56" s="267">
        <v>40</v>
      </c>
      <c r="F56" s="267" t="s">
        <v>20</v>
      </c>
      <c r="G56" s="272">
        <v>20000</v>
      </c>
      <c r="H56" s="267" t="s">
        <v>20</v>
      </c>
      <c r="I56" s="272">
        <v>800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511</v>
      </c>
      <c r="D57" s="267" t="s">
        <v>20</v>
      </c>
      <c r="E57" s="267">
        <v>511</v>
      </c>
      <c r="F57" s="267" t="s">
        <v>20</v>
      </c>
      <c r="G57" s="272">
        <v>28000</v>
      </c>
      <c r="H57" s="267" t="s">
        <v>20</v>
      </c>
      <c r="I57" s="272">
        <v>14308</v>
      </c>
      <c r="J57" s="285"/>
      <c r="K57" s="285"/>
    </row>
    <row r="58" spans="1:11" ht="12.75">
      <c r="A58" s="286" t="s">
        <v>265</v>
      </c>
      <c r="B58" s="302" t="s">
        <v>20</v>
      </c>
      <c r="C58" s="302">
        <v>1950</v>
      </c>
      <c r="D58" s="302" t="s">
        <v>20</v>
      </c>
      <c r="E58" s="302">
        <v>1950</v>
      </c>
      <c r="F58" s="302" t="s">
        <v>20</v>
      </c>
      <c r="G58" s="303">
        <v>22478</v>
      </c>
      <c r="H58" s="302" t="s">
        <v>20</v>
      </c>
      <c r="I58" s="302">
        <v>43833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20</v>
      </c>
      <c r="D60" s="272">
        <v>227</v>
      </c>
      <c r="E60" s="267">
        <v>247</v>
      </c>
      <c r="F60" s="267" t="s">
        <v>20</v>
      </c>
      <c r="G60" s="272">
        <v>31200</v>
      </c>
      <c r="H60" s="272">
        <v>121167</v>
      </c>
      <c r="I60" s="272">
        <v>28129</v>
      </c>
      <c r="J60" s="285"/>
      <c r="K60" s="285"/>
    </row>
    <row r="61" spans="1:11" ht="12.75">
      <c r="A61" s="77" t="s">
        <v>267</v>
      </c>
      <c r="B61" s="272">
        <v>10</v>
      </c>
      <c r="C61" s="272">
        <v>94</v>
      </c>
      <c r="D61" s="271">
        <v>20</v>
      </c>
      <c r="E61" s="267">
        <v>124</v>
      </c>
      <c r="F61" s="272">
        <v>8700</v>
      </c>
      <c r="G61" s="272">
        <v>16851</v>
      </c>
      <c r="H61" s="271">
        <v>35000</v>
      </c>
      <c r="I61" s="272">
        <v>2371</v>
      </c>
      <c r="J61" s="285"/>
      <c r="K61" s="285"/>
    </row>
    <row r="62" spans="1:11" ht="12.75">
      <c r="A62" s="77" t="s">
        <v>268</v>
      </c>
      <c r="B62" s="267" t="s">
        <v>20</v>
      </c>
      <c r="C62" s="272">
        <v>162</v>
      </c>
      <c r="D62" s="271">
        <v>125</v>
      </c>
      <c r="E62" s="267">
        <v>287</v>
      </c>
      <c r="F62" s="267" t="s">
        <v>20</v>
      </c>
      <c r="G62" s="272">
        <v>35000</v>
      </c>
      <c r="H62" s="271">
        <v>80000</v>
      </c>
      <c r="I62" s="272">
        <v>15670</v>
      </c>
      <c r="J62" s="285"/>
      <c r="K62" s="285"/>
    </row>
    <row r="63" spans="1:11" ht="12.75">
      <c r="A63" s="286" t="s">
        <v>269</v>
      </c>
      <c r="B63" s="302">
        <v>10</v>
      </c>
      <c r="C63" s="302">
        <v>276</v>
      </c>
      <c r="D63" s="302">
        <v>372</v>
      </c>
      <c r="E63" s="302">
        <v>658</v>
      </c>
      <c r="F63" s="303">
        <v>8700</v>
      </c>
      <c r="G63" s="303">
        <v>28543</v>
      </c>
      <c r="H63" s="303">
        <v>102701</v>
      </c>
      <c r="I63" s="302">
        <v>46170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310</v>
      </c>
      <c r="D65" s="305">
        <v>1485</v>
      </c>
      <c r="E65" s="302">
        <v>1795</v>
      </c>
      <c r="F65" s="302" t="s">
        <v>20</v>
      </c>
      <c r="G65" s="303">
        <v>30200</v>
      </c>
      <c r="H65" s="305">
        <v>97000</v>
      </c>
      <c r="I65" s="303">
        <v>153407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>
        <v>460</v>
      </c>
      <c r="D67" s="267" t="s">
        <v>20</v>
      </c>
      <c r="E67" s="267">
        <v>460</v>
      </c>
      <c r="F67" s="267" t="s">
        <v>20</v>
      </c>
      <c r="G67" s="272">
        <v>19826</v>
      </c>
      <c r="H67" s="267" t="s">
        <v>20</v>
      </c>
      <c r="I67" s="272">
        <v>9120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520</v>
      </c>
      <c r="D68" s="267" t="s">
        <v>20</v>
      </c>
      <c r="E68" s="267">
        <v>520</v>
      </c>
      <c r="F68" s="267" t="s">
        <v>20</v>
      </c>
      <c r="G68" s="272">
        <v>18077</v>
      </c>
      <c r="H68" s="267" t="s">
        <v>20</v>
      </c>
      <c r="I68" s="272">
        <v>9400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980</v>
      </c>
      <c r="D69" s="302" t="s">
        <v>20</v>
      </c>
      <c r="E69" s="302">
        <v>980</v>
      </c>
      <c r="F69" s="302" t="s">
        <v>20</v>
      </c>
      <c r="G69" s="303">
        <v>18898</v>
      </c>
      <c r="H69" s="302" t="s">
        <v>20</v>
      </c>
      <c r="I69" s="302">
        <v>18520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 t="s">
        <v>20</v>
      </c>
      <c r="D71" s="272">
        <v>8550</v>
      </c>
      <c r="E71" s="267">
        <v>8550</v>
      </c>
      <c r="F71" s="267" t="s">
        <v>20</v>
      </c>
      <c r="G71" s="272" t="s">
        <v>20</v>
      </c>
      <c r="H71" s="272">
        <v>63500</v>
      </c>
      <c r="I71" s="272">
        <v>542925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1288</v>
      </c>
      <c r="D72" s="267" t="s">
        <v>20</v>
      </c>
      <c r="E72" s="267">
        <v>1288</v>
      </c>
      <c r="F72" s="267" t="s">
        <v>20</v>
      </c>
      <c r="G72" s="272">
        <v>39674</v>
      </c>
      <c r="H72" s="267" t="s">
        <v>20</v>
      </c>
      <c r="I72" s="272">
        <v>51100</v>
      </c>
      <c r="J72" s="285"/>
      <c r="K72" s="285"/>
    </row>
    <row r="73" spans="1:11" ht="12.75">
      <c r="A73" s="77" t="s">
        <v>276</v>
      </c>
      <c r="B73" s="272">
        <v>9</v>
      </c>
      <c r="C73" s="272">
        <v>397</v>
      </c>
      <c r="D73" s="267" t="s">
        <v>20</v>
      </c>
      <c r="E73" s="267">
        <v>406</v>
      </c>
      <c r="F73" s="272">
        <v>8000</v>
      </c>
      <c r="G73" s="272">
        <v>20000</v>
      </c>
      <c r="H73" s="267" t="s">
        <v>20</v>
      </c>
      <c r="I73" s="272">
        <v>8012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590</v>
      </c>
      <c r="D74" s="271">
        <v>230</v>
      </c>
      <c r="E74" s="267">
        <v>820</v>
      </c>
      <c r="F74" s="267" t="s">
        <v>20</v>
      </c>
      <c r="G74" s="272">
        <v>27700</v>
      </c>
      <c r="H74" s="271">
        <v>81600</v>
      </c>
      <c r="I74" s="272">
        <v>35111</v>
      </c>
      <c r="J74" s="285"/>
      <c r="K74" s="285"/>
    </row>
    <row r="75" spans="1:11" ht="12.75">
      <c r="A75" s="77" t="s">
        <v>278</v>
      </c>
      <c r="B75" s="272">
        <v>2</v>
      </c>
      <c r="C75" s="272">
        <v>132</v>
      </c>
      <c r="D75" s="271">
        <v>8</v>
      </c>
      <c r="E75" s="267">
        <v>142</v>
      </c>
      <c r="F75" s="272">
        <v>6000</v>
      </c>
      <c r="G75" s="272">
        <v>35500</v>
      </c>
      <c r="H75" s="271">
        <v>60000</v>
      </c>
      <c r="I75" s="272">
        <v>5178</v>
      </c>
      <c r="J75" s="285"/>
      <c r="K75" s="285"/>
    </row>
    <row r="76" spans="1:11" ht="12.75">
      <c r="A76" s="77" t="s">
        <v>279</v>
      </c>
      <c r="B76" s="272">
        <v>8</v>
      </c>
      <c r="C76" s="272">
        <v>317</v>
      </c>
      <c r="D76" s="267" t="s">
        <v>20</v>
      </c>
      <c r="E76" s="267">
        <v>325</v>
      </c>
      <c r="F76" s="272">
        <v>5000</v>
      </c>
      <c r="G76" s="272">
        <v>15318</v>
      </c>
      <c r="H76" s="271">
        <v>85000</v>
      </c>
      <c r="I76" s="272">
        <v>4896</v>
      </c>
      <c r="J76" s="285"/>
      <c r="K76" s="285"/>
    </row>
    <row r="77" spans="1:11" ht="12.75">
      <c r="A77" s="77" t="s">
        <v>280</v>
      </c>
      <c r="B77" s="267" t="s">
        <v>20</v>
      </c>
      <c r="C77" s="272">
        <v>186</v>
      </c>
      <c r="D77" s="271">
        <v>717</v>
      </c>
      <c r="E77" s="267">
        <v>903</v>
      </c>
      <c r="F77" s="267" t="s">
        <v>20</v>
      </c>
      <c r="G77" s="272">
        <v>15000</v>
      </c>
      <c r="H77" s="271">
        <v>50000</v>
      </c>
      <c r="I77" s="272">
        <v>38640</v>
      </c>
      <c r="J77" s="285"/>
      <c r="K77" s="285"/>
    </row>
    <row r="78" spans="1:11" ht="12.75">
      <c r="A78" s="77" t="s">
        <v>281</v>
      </c>
      <c r="B78" s="271">
        <v>13</v>
      </c>
      <c r="C78" s="272">
        <v>561</v>
      </c>
      <c r="D78" s="271">
        <v>15</v>
      </c>
      <c r="E78" s="267">
        <v>589</v>
      </c>
      <c r="F78" s="271">
        <v>6563</v>
      </c>
      <c r="G78" s="272">
        <v>32500</v>
      </c>
      <c r="H78" s="271">
        <v>75000</v>
      </c>
      <c r="I78" s="272">
        <v>19443</v>
      </c>
      <c r="J78" s="285"/>
      <c r="K78" s="285"/>
    </row>
    <row r="79" spans="1:11" ht="12.75">
      <c r="A79" s="286" t="s">
        <v>369</v>
      </c>
      <c r="B79" s="302">
        <v>32</v>
      </c>
      <c r="C79" s="302">
        <v>3471</v>
      </c>
      <c r="D79" s="302">
        <v>9520</v>
      </c>
      <c r="E79" s="302">
        <v>13023</v>
      </c>
      <c r="F79" s="303">
        <v>6541</v>
      </c>
      <c r="G79" s="303">
        <v>30524</v>
      </c>
      <c r="H79" s="303">
        <v>62936</v>
      </c>
      <c r="I79" s="302">
        <v>705305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71">
        <v>1</v>
      </c>
      <c r="C81" s="272">
        <v>17</v>
      </c>
      <c r="D81" s="271">
        <v>35</v>
      </c>
      <c r="E81" s="267">
        <v>53</v>
      </c>
      <c r="F81" s="271">
        <v>10000</v>
      </c>
      <c r="G81" s="272">
        <v>30000</v>
      </c>
      <c r="H81" s="271">
        <v>59714</v>
      </c>
      <c r="I81" s="272">
        <v>2610</v>
      </c>
      <c r="J81" s="285"/>
      <c r="K81" s="285"/>
    </row>
    <row r="82" spans="1:11" ht="12.75">
      <c r="A82" s="77" t="s">
        <v>283</v>
      </c>
      <c r="B82" s="272" t="s">
        <v>20</v>
      </c>
      <c r="C82" s="272">
        <v>6</v>
      </c>
      <c r="D82" s="271">
        <v>41</v>
      </c>
      <c r="E82" s="267">
        <v>47</v>
      </c>
      <c r="F82" s="272" t="s">
        <v>20</v>
      </c>
      <c r="G82" s="272">
        <v>30000</v>
      </c>
      <c r="H82" s="271">
        <v>73715</v>
      </c>
      <c r="I82" s="272">
        <v>3202</v>
      </c>
      <c r="J82" s="285"/>
      <c r="K82" s="285"/>
    </row>
    <row r="83" spans="1:11" ht="12.75">
      <c r="A83" s="286" t="s">
        <v>284</v>
      </c>
      <c r="B83" s="303">
        <v>1</v>
      </c>
      <c r="C83" s="303">
        <v>23</v>
      </c>
      <c r="D83" s="305">
        <v>76</v>
      </c>
      <c r="E83" s="302">
        <v>100</v>
      </c>
      <c r="F83" s="303">
        <v>10000</v>
      </c>
      <c r="G83" s="303">
        <v>30000</v>
      </c>
      <c r="H83" s="305">
        <v>67267</v>
      </c>
      <c r="I83" s="303">
        <v>5812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346</v>
      </c>
      <c r="C85" s="277">
        <v>10803</v>
      </c>
      <c r="D85" s="277">
        <v>11810</v>
      </c>
      <c r="E85" s="277">
        <v>22959</v>
      </c>
      <c r="F85" s="306">
        <v>10688</v>
      </c>
      <c r="G85" s="306">
        <v>23672</v>
      </c>
      <c r="H85" s="306">
        <v>67514</v>
      </c>
      <c r="I85" s="277">
        <v>1056764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H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50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3">
        <v>8.7</v>
      </c>
      <c r="C9" s="146">
        <v>189.1</v>
      </c>
      <c r="D9" s="83">
        <v>164.5</v>
      </c>
      <c r="E9" s="147">
        <v>101.38473188850024</v>
      </c>
      <c r="F9" s="148">
        <v>123117.3295830178</v>
      </c>
      <c r="G9" s="146" t="s">
        <v>20</v>
      </c>
      <c r="H9" s="146">
        <v>46701</v>
      </c>
    </row>
    <row r="10" spans="1:8" ht="12.75">
      <c r="A10" s="65">
        <v>1986</v>
      </c>
      <c r="B10" s="87">
        <v>9.8</v>
      </c>
      <c r="C10" s="149">
        <v>194.4</v>
      </c>
      <c r="D10" s="87">
        <v>190.5</v>
      </c>
      <c r="E10" s="150">
        <v>114.3605832221461</v>
      </c>
      <c r="F10" s="151">
        <v>152891.46923419036</v>
      </c>
      <c r="G10" s="149">
        <v>5175</v>
      </c>
      <c r="H10" s="149">
        <v>76504</v>
      </c>
    </row>
    <row r="11" spans="1:8" ht="12.75">
      <c r="A11" s="65">
        <v>1987</v>
      </c>
      <c r="B11" s="87">
        <v>10.7</v>
      </c>
      <c r="C11" s="149">
        <v>216.2</v>
      </c>
      <c r="D11" s="87">
        <v>231.3</v>
      </c>
      <c r="E11" s="150">
        <v>68.79785558881156</v>
      </c>
      <c r="F11" s="151">
        <v>197276.21314293268</v>
      </c>
      <c r="G11" s="149">
        <v>38</v>
      </c>
      <c r="H11" s="149">
        <v>110385</v>
      </c>
    </row>
    <row r="12" spans="1:8" ht="12.75">
      <c r="A12" s="65">
        <v>1988</v>
      </c>
      <c r="B12" s="87">
        <v>10.6</v>
      </c>
      <c r="C12" s="149">
        <v>214.7</v>
      </c>
      <c r="D12" s="87">
        <v>227.3</v>
      </c>
      <c r="E12" s="150">
        <v>79.85046818842933</v>
      </c>
      <c r="F12" s="151">
        <v>181499.6454028584</v>
      </c>
      <c r="G12" s="149">
        <v>41</v>
      </c>
      <c r="H12" s="149">
        <v>117014</v>
      </c>
    </row>
    <row r="13" spans="1:8" ht="12.75">
      <c r="A13" s="65">
        <v>1989</v>
      </c>
      <c r="B13" s="87">
        <v>11.5</v>
      </c>
      <c r="C13" s="149">
        <v>223.7</v>
      </c>
      <c r="D13" s="87">
        <v>257.9</v>
      </c>
      <c r="E13" s="150">
        <v>72.65635329895545</v>
      </c>
      <c r="F13" s="151">
        <v>187380.73515800608</v>
      </c>
      <c r="G13" s="149">
        <v>105</v>
      </c>
      <c r="H13" s="149">
        <v>117788</v>
      </c>
    </row>
    <row r="14" spans="1:8" ht="12.75">
      <c r="A14" s="65">
        <v>1990</v>
      </c>
      <c r="B14" s="87">
        <v>9.9</v>
      </c>
      <c r="C14" s="149">
        <v>210.606060606061</v>
      </c>
      <c r="D14" s="87">
        <v>208.5</v>
      </c>
      <c r="E14" s="150">
        <v>92.86839036938206</v>
      </c>
      <c r="F14" s="151">
        <v>193630.59392016154</v>
      </c>
      <c r="G14" s="149">
        <v>302</v>
      </c>
      <c r="H14" s="149">
        <v>103663</v>
      </c>
    </row>
    <row r="15" spans="1:8" ht="12.75">
      <c r="A15" s="65">
        <v>1991</v>
      </c>
      <c r="B15" s="87">
        <v>7.8</v>
      </c>
      <c r="C15" s="149">
        <v>234.74358974358972</v>
      </c>
      <c r="D15" s="87">
        <v>183.1</v>
      </c>
      <c r="E15" s="150">
        <v>92.2253074176914</v>
      </c>
      <c r="F15" s="151">
        <v>168864.5378817929</v>
      </c>
      <c r="G15" s="149">
        <v>368</v>
      </c>
      <c r="H15" s="149">
        <v>126515</v>
      </c>
    </row>
    <row r="16" spans="1:8" ht="12.75">
      <c r="A16" s="65">
        <v>1992</v>
      </c>
      <c r="B16" s="87">
        <v>8.1</v>
      </c>
      <c r="C16" s="149">
        <v>272.2861028684471</v>
      </c>
      <c r="D16" s="87">
        <v>220.2</v>
      </c>
      <c r="E16" s="150">
        <v>87.9521113555227</v>
      </c>
      <c r="F16" s="151">
        <v>193670.549204861</v>
      </c>
      <c r="G16" s="149">
        <v>381</v>
      </c>
      <c r="H16" s="149">
        <v>116475</v>
      </c>
    </row>
    <row r="17" spans="1:8" ht="12.75">
      <c r="A17" s="65">
        <v>1993</v>
      </c>
      <c r="B17" s="87">
        <v>8.8</v>
      </c>
      <c r="C17" s="149">
        <v>299.3181818181818</v>
      </c>
      <c r="D17" s="87">
        <v>263.4</v>
      </c>
      <c r="E17" s="150">
        <v>84.82684841272703</v>
      </c>
      <c r="F17" s="151">
        <v>223433.91871912294</v>
      </c>
      <c r="G17" s="149">
        <v>1014</v>
      </c>
      <c r="H17" s="149">
        <v>169042</v>
      </c>
    </row>
    <row r="18" spans="1:8" ht="12.75">
      <c r="A18" s="91">
        <v>1994</v>
      </c>
      <c r="B18" s="92">
        <v>8.81</v>
      </c>
      <c r="C18" s="152">
        <v>320.29852440408627</v>
      </c>
      <c r="D18" s="92">
        <v>282.183</v>
      </c>
      <c r="E18" s="157">
        <v>89.73110718449871</v>
      </c>
      <c r="F18" s="158">
        <v>253205.93018643395</v>
      </c>
      <c r="G18" s="152">
        <v>4009</v>
      </c>
      <c r="H18" s="149">
        <v>192332</v>
      </c>
    </row>
    <row r="19" spans="1:8" ht="12.75">
      <c r="A19" s="91">
        <v>1995</v>
      </c>
      <c r="B19" s="92">
        <v>8.9</v>
      </c>
      <c r="C19" s="152">
        <v>322.99101123595506</v>
      </c>
      <c r="D19" s="92">
        <v>287.462</v>
      </c>
      <c r="E19" s="157">
        <v>82.57906314233169</v>
      </c>
      <c r="F19" s="158">
        <v>237383.4264902095</v>
      </c>
      <c r="G19" s="152">
        <v>3685</v>
      </c>
      <c r="H19" s="149">
        <v>204090</v>
      </c>
    </row>
    <row r="20" spans="1:8" ht="12.75">
      <c r="A20" s="91">
        <v>1996</v>
      </c>
      <c r="B20" s="96">
        <v>7.2</v>
      </c>
      <c r="C20" s="152">
        <v>321.1111111111111</v>
      </c>
      <c r="D20" s="96">
        <v>231.2</v>
      </c>
      <c r="E20" s="153">
        <v>104.10130660031494</v>
      </c>
      <c r="F20" s="152">
        <v>240682.22085992811</v>
      </c>
      <c r="G20" s="152">
        <v>2115</v>
      </c>
      <c r="H20" s="149">
        <v>172449</v>
      </c>
    </row>
    <row r="21" spans="1:8" ht="12.75">
      <c r="A21" s="91">
        <v>1997</v>
      </c>
      <c r="B21" s="96">
        <v>9.3</v>
      </c>
      <c r="C21" s="152">
        <v>296.4516129032258</v>
      </c>
      <c r="D21" s="96">
        <v>275.7</v>
      </c>
      <c r="E21" s="153">
        <v>95.17627685021577</v>
      </c>
      <c r="F21" s="152">
        <v>262400.9952760448</v>
      </c>
      <c r="G21" s="152">
        <v>4829</v>
      </c>
      <c r="H21" s="149">
        <v>226672</v>
      </c>
    </row>
    <row r="22" spans="1:8" ht="12.75">
      <c r="A22" s="91">
        <v>1998</v>
      </c>
      <c r="B22" s="96">
        <v>9.4</v>
      </c>
      <c r="C22" s="152">
        <v>331.9148936170213</v>
      </c>
      <c r="D22" s="96">
        <v>312</v>
      </c>
      <c r="E22" s="153">
        <v>119.58337840924116</v>
      </c>
      <c r="F22" s="152">
        <v>373100.1406368324</v>
      </c>
      <c r="G22" s="152">
        <v>6997</v>
      </c>
      <c r="H22" s="149">
        <v>247528</v>
      </c>
    </row>
    <row r="23" spans="1:8" ht="12.75">
      <c r="A23" s="91">
        <v>1999</v>
      </c>
      <c r="B23" s="96">
        <v>10.9</v>
      </c>
      <c r="C23" s="152">
        <f>D23/B23*10</f>
        <v>348.1651376146789</v>
      </c>
      <c r="D23" s="96">
        <v>379.5</v>
      </c>
      <c r="E23" s="153">
        <v>81.11259360763526</v>
      </c>
      <c r="F23" s="152">
        <f>D23*E23*10</f>
        <v>307822.29274097586</v>
      </c>
      <c r="G23" s="152">
        <v>9401</v>
      </c>
      <c r="H23" s="149">
        <v>258607</v>
      </c>
    </row>
    <row r="24" spans="1:8" ht="12.75">
      <c r="A24" s="91">
        <v>2000</v>
      </c>
      <c r="B24" s="96">
        <v>11.1</v>
      </c>
      <c r="C24" s="152">
        <f>D24/B24*10</f>
        <v>310.63063063063066</v>
      </c>
      <c r="D24" s="96">
        <v>344.8</v>
      </c>
      <c r="E24" s="153">
        <v>64.93334775762385</v>
      </c>
      <c r="F24" s="152">
        <f>D24*E24*10</f>
        <v>223890.18306828703</v>
      </c>
      <c r="G24" s="152">
        <v>12088.415</v>
      </c>
      <c r="H24" s="149">
        <v>230708.962</v>
      </c>
    </row>
    <row r="25" spans="1:8" ht="12.75">
      <c r="A25" s="91">
        <v>2001</v>
      </c>
      <c r="B25" s="96">
        <v>9.775</v>
      </c>
      <c r="C25" s="152">
        <f>D25/B25*10</f>
        <v>322.33145780051154</v>
      </c>
      <c r="D25" s="96">
        <v>315.079</v>
      </c>
      <c r="E25" s="153">
        <v>83.1</v>
      </c>
      <c r="F25" s="152">
        <f>D25*E25*10</f>
        <v>261830.64899999998</v>
      </c>
      <c r="G25" s="152">
        <v>10764.536</v>
      </c>
      <c r="H25" s="149">
        <v>248360.402</v>
      </c>
    </row>
    <row r="26" spans="1:8" ht="12.75">
      <c r="A26" s="91">
        <v>2002</v>
      </c>
      <c r="B26" s="96">
        <v>8.866</v>
      </c>
      <c r="C26" s="152">
        <f>D26/B26*10</f>
        <v>314.31197834423637</v>
      </c>
      <c r="D26" s="96">
        <v>278.669</v>
      </c>
      <c r="E26" s="153">
        <v>100.49</v>
      </c>
      <c r="F26" s="152">
        <f>D26*E26*10</f>
        <v>280034.47809999995</v>
      </c>
      <c r="G26" s="152">
        <v>17806.887</v>
      </c>
      <c r="H26" s="149">
        <v>241896.097</v>
      </c>
    </row>
    <row r="27" spans="1:8" ht="13.5" thickBot="1">
      <c r="A27" s="67" t="s">
        <v>326</v>
      </c>
      <c r="B27" s="98">
        <v>8.1</v>
      </c>
      <c r="C27" s="154">
        <f>D27/B27*10</f>
        <v>326.54320987654324</v>
      </c>
      <c r="D27" s="98">
        <v>264.5</v>
      </c>
      <c r="E27" s="159">
        <v>87.13</v>
      </c>
      <c r="F27" s="154">
        <f>D27*E27*10</f>
        <v>230458.84999999998</v>
      </c>
      <c r="G27" s="154"/>
      <c r="H27" s="156"/>
    </row>
    <row r="28" ht="12.75">
      <c r="A28" s="58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7436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344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26</v>
      </c>
      <c r="D8" s="307">
        <v>33</v>
      </c>
      <c r="E8" s="301">
        <v>59</v>
      </c>
      <c r="F8" s="300" t="s">
        <v>20</v>
      </c>
      <c r="G8" s="300">
        <v>18000</v>
      </c>
      <c r="H8" s="307">
        <v>30000</v>
      </c>
      <c r="I8" s="300">
        <v>1458</v>
      </c>
      <c r="J8" s="285"/>
      <c r="K8" s="285"/>
    </row>
    <row r="9" spans="1:11" ht="12.75">
      <c r="A9" s="77" t="s">
        <v>230</v>
      </c>
      <c r="B9" s="272" t="s">
        <v>20</v>
      </c>
      <c r="C9" s="272">
        <v>9</v>
      </c>
      <c r="D9" s="267" t="s">
        <v>20</v>
      </c>
      <c r="E9" s="267">
        <v>9</v>
      </c>
      <c r="F9" s="272" t="s">
        <v>20</v>
      </c>
      <c r="G9" s="272">
        <v>18000</v>
      </c>
      <c r="H9" s="267" t="s">
        <v>20</v>
      </c>
      <c r="I9" s="272">
        <v>162</v>
      </c>
      <c r="J9" s="285"/>
      <c r="K9" s="285"/>
    </row>
    <row r="10" spans="1:11" ht="12.75">
      <c r="A10" s="77" t="s">
        <v>231</v>
      </c>
      <c r="B10" s="267" t="s">
        <v>20</v>
      </c>
      <c r="C10" s="267" t="s">
        <v>20</v>
      </c>
      <c r="D10" s="271">
        <v>3</v>
      </c>
      <c r="E10" s="267">
        <v>3</v>
      </c>
      <c r="F10" s="272" t="s">
        <v>20</v>
      </c>
      <c r="G10" s="272">
        <v>40000</v>
      </c>
      <c r="H10" s="267" t="s">
        <v>20</v>
      </c>
      <c r="I10" s="267" t="s">
        <v>20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100</v>
      </c>
      <c r="D11" s="267" t="s">
        <v>20</v>
      </c>
      <c r="E11" s="267">
        <v>100</v>
      </c>
      <c r="F11" s="272">
        <v>6000</v>
      </c>
      <c r="G11" s="272">
        <v>40000</v>
      </c>
      <c r="H11" s="267" t="s">
        <v>20</v>
      </c>
      <c r="I11" s="272">
        <v>4000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135</v>
      </c>
      <c r="D12" s="305">
        <v>36</v>
      </c>
      <c r="E12" s="302">
        <v>171</v>
      </c>
      <c r="F12" s="303" t="s">
        <v>20</v>
      </c>
      <c r="G12" s="303">
        <v>34296</v>
      </c>
      <c r="H12" s="305">
        <v>27500</v>
      </c>
      <c r="I12" s="302">
        <v>5620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10</v>
      </c>
      <c r="C14" s="302" t="s">
        <v>20</v>
      </c>
      <c r="D14" s="302" t="s">
        <v>20</v>
      </c>
      <c r="E14" s="302">
        <v>10</v>
      </c>
      <c r="F14" s="303">
        <v>7000</v>
      </c>
      <c r="G14" s="302" t="s">
        <v>20</v>
      </c>
      <c r="H14" s="302" t="s">
        <v>20</v>
      </c>
      <c r="I14" s="303">
        <v>70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 t="s">
        <v>20</v>
      </c>
      <c r="C16" s="302" t="s">
        <v>20</v>
      </c>
      <c r="D16" s="302" t="s">
        <v>20</v>
      </c>
      <c r="E16" s="302" t="s">
        <v>20</v>
      </c>
      <c r="F16" s="303" t="s">
        <v>20</v>
      </c>
      <c r="G16" s="303" t="s">
        <v>20</v>
      </c>
      <c r="H16" s="302" t="s">
        <v>20</v>
      </c>
      <c r="I16" s="302" t="s">
        <v>20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5</v>
      </c>
      <c r="D18" s="267" t="s">
        <v>20</v>
      </c>
      <c r="E18" s="267">
        <v>5</v>
      </c>
      <c r="F18" s="272" t="s">
        <v>20</v>
      </c>
      <c r="G18" s="272">
        <v>7000</v>
      </c>
      <c r="H18" s="267" t="s">
        <v>20</v>
      </c>
      <c r="I18" s="272">
        <v>35</v>
      </c>
      <c r="J18" s="285"/>
      <c r="K18" s="285"/>
    </row>
    <row r="19" spans="1:11" ht="12.75">
      <c r="A19" s="77" t="s">
        <v>237</v>
      </c>
      <c r="B19" s="272" t="s">
        <v>20</v>
      </c>
      <c r="C19" s="267" t="s">
        <v>20</v>
      </c>
      <c r="D19" s="267" t="s">
        <v>20</v>
      </c>
      <c r="E19" s="267" t="s">
        <v>20</v>
      </c>
      <c r="F19" s="272" t="s">
        <v>20</v>
      </c>
      <c r="G19" s="267" t="s">
        <v>20</v>
      </c>
      <c r="H19" s="267" t="s">
        <v>20</v>
      </c>
      <c r="I19" s="272" t="s">
        <v>20</v>
      </c>
      <c r="J19" s="285"/>
      <c r="K19" s="285"/>
    </row>
    <row r="20" spans="1:11" ht="12.75">
      <c r="A20" s="77" t="s">
        <v>238</v>
      </c>
      <c r="B20" s="272">
        <v>4</v>
      </c>
      <c r="C20" s="272" t="s">
        <v>20</v>
      </c>
      <c r="D20" s="267" t="s">
        <v>20</v>
      </c>
      <c r="E20" s="267">
        <v>4</v>
      </c>
      <c r="F20" s="272">
        <v>5000</v>
      </c>
      <c r="G20" s="272" t="s">
        <v>20</v>
      </c>
      <c r="H20" s="267" t="s">
        <v>20</v>
      </c>
      <c r="I20" s="272">
        <v>20</v>
      </c>
      <c r="J20" s="285"/>
      <c r="K20" s="285"/>
    </row>
    <row r="21" spans="1:11" ht="12.75">
      <c r="A21" s="286" t="s">
        <v>366</v>
      </c>
      <c r="B21" s="302">
        <v>4</v>
      </c>
      <c r="C21" s="302">
        <v>5</v>
      </c>
      <c r="D21" s="302" t="s">
        <v>20</v>
      </c>
      <c r="E21" s="302">
        <v>9</v>
      </c>
      <c r="F21" s="303">
        <v>5000</v>
      </c>
      <c r="G21" s="303">
        <v>7000</v>
      </c>
      <c r="H21" s="302" t="s">
        <v>20</v>
      </c>
      <c r="I21" s="302">
        <v>55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 t="s">
        <v>20</v>
      </c>
      <c r="D23" s="305">
        <v>4</v>
      </c>
      <c r="E23" s="302">
        <v>4</v>
      </c>
      <c r="F23" s="302" t="s">
        <v>20</v>
      </c>
      <c r="G23" s="303" t="s">
        <v>20</v>
      </c>
      <c r="H23" s="305">
        <v>18400</v>
      </c>
      <c r="I23" s="303">
        <v>74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4</v>
      </c>
      <c r="D25" s="302" t="s">
        <v>20</v>
      </c>
      <c r="E25" s="302">
        <v>4</v>
      </c>
      <c r="F25" s="302" t="s">
        <v>20</v>
      </c>
      <c r="G25" s="303">
        <v>8500</v>
      </c>
      <c r="H25" s="302" t="s">
        <v>20</v>
      </c>
      <c r="I25" s="303">
        <v>34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 t="s">
        <v>20</v>
      </c>
      <c r="D27" s="267" t="s">
        <v>20</v>
      </c>
      <c r="E27" s="267" t="s">
        <v>20</v>
      </c>
      <c r="F27" s="267" t="s">
        <v>20</v>
      </c>
      <c r="G27" s="272" t="s">
        <v>20</v>
      </c>
      <c r="H27" s="267" t="s">
        <v>20</v>
      </c>
      <c r="I27" s="267" t="s">
        <v>20</v>
      </c>
      <c r="J27" s="285"/>
      <c r="K27" s="285"/>
    </row>
    <row r="28" spans="1:11" ht="12.75">
      <c r="A28" s="77" t="s">
        <v>242</v>
      </c>
      <c r="B28" s="267" t="s">
        <v>20</v>
      </c>
      <c r="C28" s="267" t="s">
        <v>20</v>
      </c>
      <c r="D28" s="267" t="s">
        <v>20</v>
      </c>
      <c r="E28" s="267" t="s">
        <v>20</v>
      </c>
      <c r="F28" s="267" t="s">
        <v>20</v>
      </c>
      <c r="G28" s="272" t="s">
        <v>20</v>
      </c>
      <c r="H28" s="267" t="s">
        <v>20</v>
      </c>
      <c r="I28" s="267" t="s">
        <v>20</v>
      </c>
      <c r="J28" s="285"/>
      <c r="K28" s="285"/>
    </row>
    <row r="29" spans="1:11" ht="12.75">
      <c r="A29" s="77" t="s">
        <v>243</v>
      </c>
      <c r="B29" s="267" t="s">
        <v>20</v>
      </c>
      <c r="C29" s="272" t="s">
        <v>20</v>
      </c>
      <c r="D29" s="267" t="s">
        <v>20</v>
      </c>
      <c r="E29" s="267" t="s">
        <v>20</v>
      </c>
      <c r="F29" s="267" t="s">
        <v>20</v>
      </c>
      <c r="G29" s="272" t="s">
        <v>20</v>
      </c>
      <c r="H29" s="267" t="s">
        <v>20</v>
      </c>
      <c r="I29" s="272" t="s">
        <v>20</v>
      </c>
      <c r="J29" s="285"/>
      <c r="K29" s="285"/>
    </row>
    <row r="30" spans="1:11" ht="12.75">
      <c r="A30" s="286" t="s">
        <v>367</v>
      </c>
      <c r="B30" s="302" t="s">
        <v>20</v>
      </c>
      <c r="C30" s="302" t="s">
        <v>20</v>
      </c>
      <c r="D30" s="302" t="s">
        <v>20</v>
      </c>
      <c r="E30" s="302" t="s">
        <v>20</v>
      </c>
      <c r="F30" s="302" t="s">
        <v>20</v>
      </c>
      <c r="G30" s="303" t="s">
        <v>20</v>
      </c>
      <c r="H30" s="302" t="s">
        <v>20</v>
      </c>
      <c r="I30" s="302" t="s">
        <v>20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 t="s">
        <v>20</v>
      </c>
      <c r="C32" s="304" t="s">
        <v>20</v>
      </c>
      <c r="D32" s="271">
        <v>184</v>
      </c>
      <c r="E32" s="267">
        <v>184</v>
      </c>
      <c r="F32" s="304" t="s">
        <v>20</v>
      </c>
      <c r="G32" s="304" t="s">
        <v>20</v>
      </c>
      <c r="H32" s="271">
        <v>28296</v>
      </c>
      <c r="I32" s="272">
        <v>5206</v>
      </c>
      <c r="J32" s="285"/>
      <c r="K32" s="285"/>
    </row>
    <row r="33" spans="1:11" ht="12.75">
      <c r="A33" s="77" t="s">
        <v>245</v>
      </c>
      <c r="B33" s="304" t="s">
        <v>20</v>
      </c>
      <c r="C33" s="304">
        <v>11</v>
      </c>
      <c r="D33" s="267" t="s">
        <v>20</v>
      </c>
      <c r="E33" s="267">
        <v>11</v>
      </c>
      <c r="F33" s="304" t="s">
        <v>20</v>
      </c>
      <c r="G33" s="304">
        <v>15000</v>
      </c>
      <c r="H33" s="267" t="s">
        <v>20</v>
      </c>
      <c r="I33" s="272">
        <v>165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12</v>
      </c>
      <c r="D34" s="267" t="s">
        <v>20</v>
      </c>
      <c r="E34" s="267">
        <v>12</v>
      </c>
      <c r="F34" s="304" t="s">
        <v>20</v>
      </c>
      <c r="G34" s="304">
        <v>12583</v>
      </c>
      <c r="H34" s="267" t="s">
        <v>20</v>
      </c>
      <c r="I34" s="272">
        <v>151</v>
      </c>
      <c r="J34" s="285"/>
      <c r="K34" s="285"/>
    </row>
    <row r="35" spans="1:11" ht="12.75">
      <c r="A35" s="77" t="s">
        <v>247</v>
      </c>
      <c r="B35" s="304" t="s">
        <v>20</v>
      </c>
      <c r="C35" s="304">
        <v>31</v>
      </c>
      <c r="D35" s="267" t="s">
        <v>20</v>
      </c>
      <c r="E35" s="267">
        <v>31</v>
      </c>
      <c r="F35" s="304" t="s">
        <v>20</v>
      </c>
      <c r="G35" s="304">
        <v>10000</v>
      </c>
      <c r="H35" s="267" t="s">
        <v>20</v>
      </c>
      <c r="I35" s="272">
        <v>310</v>
      </c>
      <c r="J35" s="285"/>
      <c r="K35" s="285"/>
    </row>
    <row r="36" spans="1:11" ht="12.75">
      <c r="A36" s="286" t="s">
        <v>248</v>
      </c>
      <c r="B36" s="302" t="s">
        <v>20</v>
      </c>
      <c r="C36" s="302">
        <v>54</v>
      </c>
      <c r="D36" s="305">
        <v>184</v>
      </c>
      <c r="E36" s="302">
        <v>238</v>
      </c>
      <c r="F36" s="303" t="s">
        <v>20</v>
      </c>
      <c r="G36" s="303">
        <v>11593</v>
      </c>
      <c r="H36" s="305">
        <v>28296</v>
      </c>
      <c r="I36" s="302">
        <v>5832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 t="s">
        <v>20</v>
      </c>
      <c r="C38" s="303">
        <v>9</v>
      </c>
      <c r="D38" s="305">
        <v>91</v>
      </c>
      <c r="E38" s="302">
        <v>100</v>
      </c>
      <c r="F38" s="303" t="s">
        <v>20</v>
      </c>
      <c r="G38" s="303">
        <v>10500</v>
      </c>
      <c r="H38" s="305">
        <v>30000</v>
      </c>
      <c r="I38" s="303">
        <v>2825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375</v>
      </c>
      <c r="D40" s="267" t="s">
        <v>20</v>
      </c>
      <c r="E40" s="267">
        <v>375</v>
      </c>
      <c r="F40" s="267" t="s">
        <v>20</v>
      </c>
      <c r="G40" s="272" t="s">
        <v>20</v>
      </c>
      <c r="H40" s="267" t="s">
        <v>20</v>
      </c>
      <c r="I40" s="272" t="s">
        <v>20</v>
      </c>
      <c r="J40" s="285"/>
      <c r="K40" s="285"/>
    </row>
    <row r="41" spans="1:11" ht="12.75">
      <c r="A41" s="77" t="s">
        <v>251</v>
      </c>
      <c r="B41" s="272" t="s">
        <v>20</v>
      </c>
      <c r="C41" s="272">
        <v>4</v>
      </c>
      <c r="D41" s="267" t="s">
        <v>20</v>
      </c>
      <c r="E41" s="267">
        <v>4</v>
      </c>
      <c r="F41" s="272" t="s">
        <v>20</v>
      </c>
      <c r="G41" s="272" t="s">
        <v>20</v>
      </c>
      <c r="H41" s="267" t="s">
        <v>20</v>
      </c>
      <c r="I41" s="272" t="s">
        <v>20</v>
      </c>
      <c r="J41" s="285"/>
      <c r="K41" s="285"/>
    </row>
    <row r="42" spans="1:11" ht="12.75">
      <c r="A42" s="77" t="s">
        <v>252</v>
      </c>
      <c r="B42" s="272" t="s">
        <v>20</v>
      </c>
      <c r="C42" s="272">
        <v>1</v>
      </c>
      <c r="D42" s="267" t="s">
        <v>20</v>
      </c>
      <c r="E42" s="267">
        <v>1</v>
      </c>
      <c r="F42" s="272" t="s">
        <v>20</v>
      </c>
      <c r="G42" s="272">
        <v>5000</v>
      </c>
      <c r="H42" s="267" t="s">
        <v>20</v>
      </c>
      <c r="I42" s="272">
        <v>5</v>
      </c>
      <c r="J42" s="285"/>
      <c r="K42" s="285"/>
    </row>
    <row r="43" spans="1:11" ht="12.75">
      <c r="A43" s="77" t="s">
        <v>253</v>
      </c>
      <c r="B43" s="267" t="s">
        <v>20</v>
      </c>
      <c r="C43" s="272">
        <v>78</v>
      </c>
      <c r="D43" s="267" t="s">
        <v>20</v>
      </c>
      <c r="E43" s="267">
        <v>78</v>
      </c>
      <c r="F43" s="267" t="s">
        <v>20</v>
      </c>
      <c r="G43" s="272" t="s">
        <v>20</v>
      </c>
      <c r="H43" s="267" t="s">
        <v>20</v>
      </c>
      <c r="I43" s="272" t="s">
        <v>20</v>
      </c>
      <c r="J43" s="285"/>
      <c r="K43" s="285"/>
    </row>
    <row r="44" spans="1:11" ht="12.75">
      <c r="A44" s="77" t="s">
        <v>254</v>
      </c>
      <c r="B44" s="272" t="s">
        <v>20</v>
      </c>
      <c r="C44" s="272" t="s">
        <v>20</v>
      </c>
      <c r="D44" s="267" t="s">
        <v>20</v>
      </c>
      <c r="E44" s="267" t="s">
        <v>20</v>
      </c>
      <c r="F44" s="272" t="s">
        <v>20</v>
      </c>
      <c r="G44" s="272" t="s">
        <v>20</v>
      </c>
      <c r="H44" s="267" t="s">
        <v>20</v>
      </c>
      <c r="I44" s="272" t="s">
        <v>20</v>
      </c>
      <c r="J44" s="285"/>
      <c r="K44" s="285"/>
    </row>
    <row r="45" spans="1:11" ht="12.75">
      <c r="A45" s="77" t="s">
        <v>255</v>
      </c>
      <c r="B45" s="267" t="s">
        <v>20</v>
      </c>
      <c r="C45" s="272">
        <v>502</v>
      </c>
      <c r="D45" s="267" t="s">
        <v>20</v>
      </c>
      <c r="E45" s="267">
        <v>502</v>
      </c>
      <c r="F45" s="267" t="s">
        <v>20</v>
      </c>
      <c r="G45" s="272" t="s">
        <v>20</v>
      </c>
      <c r="H45" s="267" t="s">
        <v>20</v>
      </c>
      <c r="I45" s="272" t="s">
        <v>20</v>
      </c>
      <c r="J45" s="285"/>
      <c r="K45" s="285"/>
    </row>
    <row r="46" spans="1:11" ht="12.75">
      <c r="A46" s="77" t="s">
        <v>256</v>
      </c>
      <c r="B46" s="272" t="s">
        <v>20</v>
      </c>
      <c r="C46" s="272">
        <v>5</v>
      </c>
      <c r="D46" s="267" t="s">
        <v>20</v>
      </c>
      <c r="E46" s="267">
        <v>5</v>
      </c>
      <c r="F46" s="272" t="s">
        <v>20</v>
      </c>
      <c r="G46" s="272" t="s">
        <v>20</v>
      </c>
      <c r="H46" s="267" t="s">
        <v>20</v>
      </c>
      <c r="I46" s="272" t="s">
        <v>20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59</v>
      </c>
      <c r="D47" s="267" t="s">
        <v>20</v>
      </c>
      <c r="E47" s="267">
        <v>59</v>
      </c>
      <c r="F47" s="267" t="s">
        <v>20</v>
      </c>
      <c r="G47" s="272" t="s">
        <v>20</v>
      </c>
      <c r="H47" s="267" t="s">
        <v>20</v>
      </c>
      <c r="I47" s="272" t="s">
        <v>20</v>
      </c>
      <c r="J47" s="285"/>
      <c r="K47" s="285"/>
    </row>
    <row r="48" spans="1:11" ht="12.75">
      <c r="A48" s="77" t="s">
        <v>258</v>
      </c>
      <c r="B48" s="272" t="s">
        <v>20</v>
      </c>
      <c r="C48" s="272">
        <v>8</v>
      </c>
      <c r="D48" s="267" t="s">
        <v>20</v>
      </c>
      <c r="E48" s="267">
        <v>8</v>
      </c>
      <c r="F48" s="272" t="s">
        <v>20</v>
      </c>
      <c r="G48" s="272" t="s">
        <v>20</v>
      </c>
      <c r="H48" s="267" t="s">
        <v>20</v>
      </c>
      <c r="I48" s="272" t="s">
        <v>20</v>
      </c>
      <c r="J48" s="285"/>
      <c r="K48" s="285"/>
    </row>
    <row r="49" spans="1:11" ht="12.75">
      <c r="A49" s="286" t="s">
        <v>368</v>
      </c>
      <c r="B49" s="302" t="s">
        <v>20</v>
      </c>
      <c r="C49" s="302">
        <v>1032</v>
      </c>
      <c r="D49" s="302" t="s">
        <v>20</v>
      </c>
      <c r="E49" s="302">
        <v>1032</v>
      </c>
      <c r="F49" s="303" t="s">
        <v>20</v>
      </c>
      <c r="G49" s="303">
        <v>5</v>
      </c>
      <c r="H49" s="302" t="s">
        <v>20</v>
      </c>
      <c r="I49" s="302">
        <v>5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9</v>
      </c>
      <c r="D51" s="302" t="s">
        <v>20</v>
      </c>
      <c r="E51" s="302">
        <v>9</v>
      </c>
      <c r="F51" s="302" t="s">
        <v>20</v>
      </c>
      <c r="G51" s="303">
        <v>10000</v>
      </c>
      <c r="H51" s="302" t="s">
        <v>20</v>
      </c>
      <c r="I51" s="303">
        <v>90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67" t="s">
        <v>20</v>
      </c>
      <c r="C53" s="272" t="s">
        <v>20</v>
      </c>
      <c r="D53" s="267" t="s">
        <v>20</v>
      </c>
      <c r="E53" s="267" t="s">
        <v>20</v>
      </c>
      <c r="F53" s="267" t="s">
        <v>20</v>
      </c>
      <c r="G53" s="272" t="s">
        <v>20</v>
      </c>
      <c r="H53" s="267" t="s">
        <v>20</v>
      </c>
      <c r="I53" s="272" t="s">
        <v>20</v>
      </c>
      <c r="J53" s="285"/>
      <c r="K53" s="285"/>
    </row>
    <row r="54" spans="1:11" ht="12.75">
      <c r="A54" s="77" t="s">
        <v>261</v>
      </c>
      <c r="B54" s="267" t="s">
        <v>20</v>
      </c>
      <c r="C54" s="272" t="s">
        <v>20</v>
      </c>
      <c r="D54" s="267" t="s">
        <v>20</v>
      </c>
      <c r="E54" s="267" t="s">
        <v>20</v>
      </c>
      <c r="F54" s="267" t="s">
        <v>20</v>
      </c>
      <c r="G54" s="272" t="s">
        <v>20</v>
      </c>
      <c r="H54" s="267" t="s">
        <v>20</v>
      </c>
      <c r="I54" s="272" t="s">
        <v>20</v>
      </c>
      <c r="J54" s="285"/>
      <c r="K54" s="285"/>
    </row>
    <row r="55" spans="1:11" ht="12.75">
      <c r="A55" s="77" t="s">
        <v>262</v>
      </c>
      <c r="B55" s="267" t="s">
        <v>20</v>
      </c>
      <c r="C55" s="272" t="s">
        <v>20</v>
      </c>
      <c r="D55" s="267" t="s">
        <v>20</v>
      </c>
      <c r="E55" s="267" t="s">
        <v>20</v>
      </c>
      <c r="F55" s="267" t="s">
        <v>20</v>
      </c>
      <c r="G55" s="272" t="s">
        <v>20</v>
      </c>
      <c r="H55" s="267" t="s">
        <v>20</v>
      </c>
      <c r="I55" s="272" t="s">
        <v>20</v>
      </c>
      <c r="J55" s="285"/>
      <c r="K55" s="285"/>
    </row>
    <row r="56" spans="1:11" ht="12.75">
      <c r="A56" s="77" t="s">
        <v>263</v>
      </c>
      <c r="B56" s="267" t="s">
        <v>20</v>
      </c>
      <c r="C56" s="272" t="s">
        <v>20</v>
      </c>
      <c r="D56" s="267" t="s">
        <v>20</v>
      </c>
      <c r="E56" s="267" t="s">
        <v>20</v>
      </c>
      <c r="F56" s="267" t="s">
        <v>20</v>
      </c>
      <c r="G56" s="272" t="s">
        <v>20</v>
      </c>
      <c r="H56" s="267" t="s">
        <v>20</v>
      </c>
      <c r="I56" s="272" t="s">
        <v>20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5</v>
      </c>
      <c r="D57" s="267" t="s">
        <v>20</v>
      </c>
      <c r="E57" s="267">
        <v>5</v>
      </c>
      <c r="F57" s="267" t="s">
        <v>20</v>
      </c>
      <c r="G57" s="272">
        <v>6000</v>
      </c>
      <c r="H57" s="267" t="s">
        <v>20</v>
      </c>
      <c r="I57" s="272">
        <v>30</v>
      </c>
      <c r="J57" s="285"/>
      <c r="K57" s="285"/>
    </row>
    <row r="58" spans="1:11" ht="12.75">
      <c r="A58" s="286" t="s">
        <v>265</v>
      </c>
      <c r="B58" s="302" t="s">
        <v>20</v>
      </c>
      <c r="C58" s="302">
        <v>5</v>
      </c>
      <c r="D58" s="302" t="s">
        <v>20</v>
      </c>
      <c r="E58" s="302">
        <v>5</v>
      </c>
      <c r="F58" s="302" t="s">
        <v>20</v>
      </c>
      <c r="G58" s="303">
        <v>6000</v>
      </c>
      <c r="H58" s="302" t="s">
        <v>20</v>
      </c>
      <c r="I58" s="302">
        <v>30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2</v>
      </c>
      <c r="D60" s="272" t="s">
        <v>20</v>
      </c>
      <c r="E60" s="267">
        <v>2</v>
      </c>
      <c r="F60" s="267" t="s">
        <v>20</v>
      </c>
      <c r="G60" s="272">
        <v>12000</v>
      </c>
      <c r="H60" s="272" t="s">
        <v>20</v>
      </c>
      <c r="I60" s="272">
        <v>24</v>
      </c>
      <c r="J60" s="285"/>
      <c r="K60" s="285"/>
    </row>
    <row r="61" spans="1:11" ht="12.75">
      <c r="A61" s="77" t="s">
        <v>267</v>
      </c>
      <c r="B61" s="272" t="s">
        <v>20</v>
      </c>
      <c r="C61" s="272">
        <v>2</v>
      </c>
      <c r="D61" s="271">
        <v>5</v>
      </c>
      <c r="E61" s="267">
        <v>7</v>
      </c>
      <c r="F61" s="272" t="s">
        <v>20</v>
      </c>
      <c r="G61" s="272">
        <v>10000</v>
      </c>
      <c r="H61" s="271">
        <v>28000</v>
      </c>
      <c r="I61" s="272">
        <v>160</v>
      </c>
      <c r="J61" s="285"/>
      <c r="K61" s="285"/>
    </row>
    <row r="62" spans="1:11" ht="12.75">
      <c r="A62" s="77" t="s">
        <v>268</v>
      </c>
      <c r="B62" s="267" t="s">
        <v>20</v>
      </c>
      <c r="C62" s="272">
        <v>45</v>
      </c>
      <c r="D62" s="271">
        <v>10</v>
      </c>
      <c r="E62" s="267">
        <v>55</v>
      </c>
      <c r="F62" s="267" t="s">
        <v>20</v>
      </c>
      <c r="G62" s="272">
        <v>20000</v>
      </c>
      <c r="H62" s="271">
        <v>35000</v>
      </c>
      <c r="I62" s="272">
        <v>1250</v>
      </c>
      <c r="J62" s="285"/>
      <c r="K62" s="285"/>
    </row>
    <row r="63" spans="1:11" ht="12.75">
      <c r="A63" s="286" t="s">
        <v>269</v>
      </c>
      <c r="B63" s="302" t="s">
        <v>20</v>
      </c>
      <c r="C63" s="302">
        <v>49</v>
      </c>
      <c r="D63" s="302">
        <v>15</v>
      </c>
      <c r="E63" s="302">
        <v>64</v>
      </c>
      <c r="F63" s="303" t="s">
        <v>20</v>
      </c>
      <c r="G63" s="303">
        <v>19265</v>
      </c>
      <c r="H63" s="303">
        <v>32667</v>
      </c>
      <c r="I63" s="302">
        <v>1434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2</v>
      </c>
      <c r="D65" s="302" t="s">
        <v>20</v>
      </c>
      <c r="E65" s="302">
        <v>2</v>
      </c>
      <c r="F65" s="302" t="s">
        <v>20</v>
      </c>
      <c r="G65" s="303">
        <v>43200</v>
      </c>
      <c r="H65" s="302" t="s">
        <v>20</v>
      </c>
      <c r="I65" s="303">
        <v>86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>
        <v>10</v>
      </c>
      <c r="D67" s="267" t="s">
        <v>20</v>
      </c>
      <c r="E67" s="267">
        <v>10</v>
      </c>
      <c r="F67" s="267" t="s">
        <v>20</v>
      </c>
      <c r="G67" s="272">
        <v>7000</v>
      </c>
      <c r="H67" s="267" t="s">
        <v>20</v>
      </c>
      <c r="I67" s="272">
        <v>70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75</v>
      </c>
      <c r="D68" s="267" t="s">
        <v>20</v>
      </c>
      <c r="E68" s="267">
        <v>75</v>
      </c>
      <c r="F68" s="267" t="s">
        <v>20</v>
      </c>
      <c r="G68" s="272">
        <v>8500</v>
      </c>
      <c r="H68" s="267" t="s">
        <v>20</v>
      </c>
      <c r="I68" s="272">
        <v>638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85</v>
      </c>
      <c r="D69" s="302" t="s">
        <v>20</v>
      </c>
      <c r="E69" s="302">
        <v>85</v>
      </c>
      <c r="F69" s="302" t="s">
        <v>20</v>
      </c>
      <c r="G69" s="303">
        <v>8324</v>
      </c>
      <c r="H69" s="302" t="s">
        <v>20</v>
      </c>
      <c r="I69" s="302">
        <v>708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 t="s">
        <v>20</v>
      </c>
      <c r="D71" s="272" t="s">
        <v>20</v>
      </c>
      <c r="E71" s="267" t="s">
        <v>20</v>
      </c>
      <c r="F71" s="267" t="s">
        <v>20</v>
      </c>
      <c r="G71" s="272" t="s">
        <v>20</v>
      </c>
      <c r="H71" s="272" t="s">
        <v>20</v>
      </c>
      <c r="I71" s="272" t="s">
        <v>20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248</v>
      </c>
      <c r="D72" s="267" t="s">
        <v>20</v>
      </c>
      <c r="E72" s="267">
        <v>248</v>
      </c>
      <c r="F72" s="267" t="s">
        <v>20</v>
      </c>
      <c r="G72" s="272" t="s">
        <v>20</v>
      </c>
      <c r="H72" s="271">
        <v>29177</v>
      </c>
      <c r="I72" s="272">
        <v>7236</v>
      </c>
      <c r="J72" s="285"/>
      <c r="K72" s="285"/>
    </row>
    <row r="73" spans="1:11" ht="12.75">
      <c r="A73" s="77" t="s">
        <v>276</v>
      </c>
      <c r="B73" s="272">
        <v>1</v>
      </c>
      <c r="C73" s="272">
        <v>14</v>
      </c>
      <c r="D73" s="267" t="s">
        <v>20</v>
      </c>
      <c r="E73" s="267">
        <v>15</v>
      </c>
      <c r="F73" s="272">
        <v>3000</v>
      </c>
      <c r="G73" s="272">
        <v>8500</v>
      </c>
      <c r="H73" s="267" t="s">
        <v>20</v>
      </c>
      <c r="I73" s="272">
        <v>122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3</v>
      </c>
      <c r="D74" s="271">
        <v>10</v>
      </c>
      <c r="E74" s="267">
        <v>13</v>
      </c>
      <c r="F74" s="267" t="s">
        <v>20</v>
      </c>
      <c r="G74" s="272">
        <v>12000</v>
      </c>
      <c r="H74" s="271">
        <v>14200</v>
      </c>
      <c r="I74" s="272">
        <v>178</v>
      </c>
      <c r="J74" s="285"/>
      <c r="K74" s="285"/>
    </row>
    <row r="75" spans="1:11" ht="12.75">
      <c r="A75" s="77" t="s">
        <v>278</v>
      </c>
      <c r="B75" s="272" t="s">
        <v>20</v>
      </c>
      <c r="C75" s="272" t="s">
        <v>20</v>
      </c>
      <c r="D75" s="271">
        <v>6658</v>
      </c>
      <c r="E75" s="267">
        <v>6658</v>
      </c>
      <c r="F75" s="272" t="s">
        <v>20</v>
      </c>
      <c r="G75" s="272" t="s">
        <v>20</v>
      </c>
      <c r="H75" s="271">
        <v>37335</v>
      </c>
      <c r="I75" s="272">
        <v>248576</v>
      </c>
      <c r="J75" s="285"/>
      <c r="K75" s="285"/>
    </row>
    <row r="76" spans="1:11" ht="12.75">
      <c r="A76" s="77" t="s">
        <v>279</v>
      </c>
      <c r="B76" s="272" t="s">
        <v>20</v>
      </c>
      <c r="C76" s="272">
        <v>5</v>
      </c>
      <c r="D76" s="267" t="s">
        <v>20</v>
      </c>
      <c r="E76" s="267">
        <v>5</v>
      </c>
      <c r="F76" s="272" t="s">
        <v>20</v>
      </c>
      <c r="G76" s="272">
        <v>6100</v>
      </c>
      <c r="H76" s="267" t="s">
        <v>20</v>
      </c>
      <c r="I76" s="272">
        <v>30</v>
      </c>
      <c r="J76" s="285"/>
      <c r="K76" s="285"/>
    </row>
    <row r="77" spans="1:11" ht="12.75">
      <c r="A77" s="77" t="s">
        <v>280</v>
      </c>
      <c r="B77" s="267" t="s">
        <v>20</v>
      </c>
      <c r="C77" s="272" t="s">
        <v>20</v>
      </c>
      <c r="D77" s="267" t="s">
        <v>20</v>
      </c>
      <c r="E77" s="267" t="s">
        <v>20</v>
      </c>
      <c r="F77" s="267" t="s">
        <v>20</v>
      </c>
      <c r="G77" s="272" t="s">
        <v>20</v>
      </c>
      <c r="H77" s="267" t="s">
        <v>20</v>
      </c>
      <c r="I77" s="272" t="s">
        <v>20</v>
      </c>
      <c r="J77" s="285"/>
      <c r="K77" s="285"/>
    </row>
    <row r="78" spans="1:11" ht="12.75">
      <c r="A78" s="77" t="s">
        <v>281</v>
      </c>
      <c r="B78" s="271">
        <v>4</v>
      </c>
      <c r="C78" s="272">
        <v>135</v>
      </c>
      <c r="D78" s="267" t="s">
        <v>20</v>
      </c>
      <c r="E78" s="267">
        <v>139</v>
      </c>
      <c r="F78" s="271">
        <v>7500</v>
      </c>
      <c r="G78" s="272">
        <v>37500</v>
      </c>
      <c r="H78" s="267" t="s">
        <v>20</v>
      </c>
      <c r="I78" s="272">
        <v>5093</v>
      </c>
      <c r="J78" s="285"/>
      <c r="K78" s="285"/>
    </row>
    <row r="79" spans="1:11" ht="12.75">
      <c r="A79" s="286" t="s">
        <v>369</v>
      </c>
      <c r="B79" s="302">
        <v>5</v>
      </c>
      <c r="C79" s="302">
        <v>405</v>
      </c>
      <c r="D79" s="302">
        <v>6668</v>
      </c>
      <c r="E79" s="302">
        <v>7078</v>
      </c>
      <c r="F79" s="303">
        <v>6600</v>
      </c>
      <c r="G79" s="303">
        <v>12958</v>
      </c>
      <c r="H79" s="303">
        <v>37300</v>
      </c>
      <c r="I79" s="302">
        <v>261235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67" t="s">
        <v>20</v>
      </c>
      <c r="C81" s="272">
        <v>2</v>
      </c>
      <c r="D81" s="271">
        <v>27</v>
      </c>
      <c r="E81" s="267">
        <v>29</v>
      </c>
      <c r="F81" s="267" t="s">
        <v>20</v>
      </c>
      <c r="G81" s="272">
        <v>4000</v>
      </c>
      <c r="H81" s="271">
        <v>9000</v>
      </c>
      <c r="I81" s="272">
        <v>251</v>
      </c>
      <c r="J81" s="285"/>
      <c r="K81" s="285"/>
    </row>
    <row r="82" spans="1:11" ht="12.75">
      <c r="A82" s="77" t="s">
        <v>283</v>
      </c>
      <c r="B82" s="272" t="s">
        <v>20</v>
      </c>
      <c r="C82" s="272">
        <v>22</v>
      </c>
      <c r="D82" s="271">
        <v>4</v>
      </c>
      <c r="E82" s="267">
        <v>26</v>
      </c>
      <c r="F82" s="272" t="s">
        <v>20</v>
      </c>
      <c r="G82" s="272">
        <v>10000</v>
      </c>
      <c r="H82" s="271">
        <v>25000</v>
      </c>
      <c r="I82" s="272">
        <v>320</v>
      </c>
      <c r="J82" s="285"/>
      <c r="K82" s="285"/>
    </row>
    <row r="83" spans="1:11" ht="12.75">
      <c r="A83" s="286" t="s">
        <v>284</v>
      </c>
      <c r="B83" s="303" t="s">
        <v>20</v>
      </c>
      <c r="C83" s="303">
        <v>24</v>
      </c>
      <c r="D83" s="305">
        <v>31</v>
      </c>
      <c r="E83" s="302">
        <v>55</v>
      </c>
      <c r="F83" s="303" t="s">
        <v>20</v>
      </c>
      <c r="G83" s="303">
        <v>9500</v>
      </c>
      <c r="H83" s="305">
        <v>11065</v>
      </c>
      <c r="I83" s="303">
        <v>571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19</v>
      </c>
      <c r="C85" s="277">
        <v>1818</v>
      </c>
      <c r="D85" s="277">
        <v>7029</v>
      </c>
      <c r="E85" s="277">
        <v>8866</v>
      </c>
      <c r="F85" s="306">
        <v>6474</v>
      </c>
      <c r="G85" s="306">
        <v>7018</v>
      </c>
      <c r="H85" s="306">
        <v>36784</v>
      </c>
      <c r="I85" s="277">
        <v>278669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H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51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3">
        <v>27.1</v>
      </c>
      <c r="C9" s="146">
        <v>99</v>
      </c>
      <c r="D9" s="83">
        <v>268.9</v>
      </c>
      <c r="E9" s="147">
        <v>31.5891962064116</v>
      </c>
      <c r="F9" s="148">
        <v>90536.46340437296</v>
      </c>
      <c r="G9" s="146">
        <v>15</v>
      </c>
      <c r="H9" s="146">
        <v>22445</v>
      </c>
    </row>
    <row r="10" spans="1:8" ht="12.75">
      <c r="A10" s="65">
        <v>1986</v>
      </c>
      <c r="B10" s="87">
        <v>26</v>
      </c>
      <c r="C10" s="149">
        <v>139</v>
      </c>
      <c r="D10" s="87">
        <v>360.9</v>
      </c>
      <c r="E10" s="150">
        <v>21.600375031553135</v>
      </c>
      <c r="F10" s="151">
        <v>77302.17686584208</v>
      </c>
      <c r="G10" s="149" t="s">
        <v>20</v>
      </c>
      <c r="H10" s="149">
        <v>25337</v>
      </c>
    </row>
    <row r="11" spans="1:8" ht="12.75">
      <c r="A11" s="65">
        <v>1987</v>
      </c>
      <c r="B11" s="87">
        <v>25.3</v>
      </c>
      <c r="C11" s="149">
        <v>133</v>
      </c>
      <c r="D11" s="87">
        <v>338</v>
      </c>
      <c r="E11" s="150">
        <v>35.09309677496905</v>
      </c>
      <c r="F11" s="151">
        <v>123483.9469666919</v>
      </c>
      <c r="G11" s="149" t="s">
        <v>20</v>
      </c>
      <c r="H11" s="149">
        <v>23236</v>
      </c>
    </row>
    <row r="12" spans="1:8" ht="12.75">
      <c r="A12" s="65">
        <v>1988</v>
      </c>
      <c r="B12" s="87">
        <v>28.5</v>
      </c>
      <c r="C12" s="149">
        <v>139</v>
      </c>
      <c r="D12" s="87">
        <v>395.7</v>
      </c>
      <c r="E12" s="150">
        <v>44.450855240224534</v>
      </c>
      <c r="F12" s="151">
        <v>175892.20246895772</v>
      </c>
      <c r="G12" s="149">
        <v>3574</v>
      </c>
      <c r="H12" s="149">
        <v>19702</v>
      </c>
    </row>
    <row r="13" spans="1:8" ht="12.75">
      <c r="A13" s="65">
        <v>1989</v>
      </c>
      <c r="B13" s="87">
        <v>31.8</v>
      </c>
      <c r="C13" s="149">
        <v>150.329559748428</v>
      </c>
      <c r="D13" s="87">
        <v>478</v>
      </c>
      <c r="E13" s="150">
        <v>47.35975382544205</v>
      </c>
      <c r="F13" s="151">
        <v>226379.62328561296</v>
      </c>
      <c r="G13" s="149">
        <v>1095</v>
      </c>
      <c r="H13" s="149">
        <v>19797</v>
      </c>
    </row>
    <row r="14" spans="1:8" ht="12.75">
      <c r="A14" s="65">
        <v>1990</v>
      </c>
      <c r="B14" s="87">
        <v>31.1</v>
      </c>
      <c r="C14" s="149">
        <v>137.588424437299</v>
      </c>
      <c r="D14" s="87">
        <v>427.9</v>
      </c>
      <c r="E14" s="150">
        <v>29.894342072049334</v>
      </c>
      <c r="F14" s="151">
        <v>127917.88972629908</v>
      </c>
      <c r="G14" s="149">
        <v>1</v>
      </c>
      <c r="H14" s="149">
        <v>18538</v>
      </c>
    </row>
    <row r="15" spans="1:8" ht="12.75">
      <c r="A15" s="65">
        <v>1991</v>
      </c>
      <c r="B15" s="87">
        <v>27.2</v>
      </c>
      <c r="C15" s="149">
        <v>132.2426470588235</v>
      </c>
      <c r="D15" s="87">
        <v>359.7</v>
      </c>
      <c r="E15" s="150">
        <v>35.92249347901867</v>
      </c>
      <c r="F15" s="151">
        <v>129213.20904403014</v>
      </c>
      <c r="G15" s="149">
        <v>23</v>
      </c>
      <c r="H15" s="149">
        <v>24321</v>
      </c>
    </row>
    <row r="16" spans="1:8" ht="12.75">
      <c r="A16" s="65">
        <v>1992</v>
      </c>
      <c r="B16" s="87">
        <v>25.6</v>
      </c>
      <c r="C16" s="149">
        <v>142.26385575155473</v>
      </c>
      <c r="D16" s="87">
        <v>363.7</v>
      </c>
      <c r="E16" s="150">
        <v>32.80324065726684</v>
      </c>
      <c r="F16" s="151">
        <v>119305.38627047947</v>
      </c>
      <c r="G16" s="149">
        <v>147</v>
      </c>
      <c r="H16" s="149">
        <v>27888</v>
      </c>
    </row>
    <row r="17" spans="1:8" ht="12.75">
      <c r="A17" s="65">
        <v>1993</v>
      </c>
      <c r="B17" s="87">
        <v>23.6</v>
      </c>
      <c r="C17" s="149">
        <v>141.5677966101695</v>
      </c>
      <c r="D17" s="87">
        <v>334.1</v>
      </c>
      <c r="E17" s="150">
        <v>42.40741408531968</v>
      </c>
      <c r="F17" s="151">
        <v>141683.17045905304</v>
      </c>
      <c r="G17" s="149">
        <v>313</v>
      </c>
      <c r="H17" s="149">
        <v>22447</v>
      </c>
    </row>
    <row r="18" spans="1:8" ht="12.75">
      <c r="A18" s="91">
        <v>1994</v>
      </c>
      <c r="B18" s="92">
        <v>21.765</v>
      </c>
      <c r="C18" s="152">
        <v>130.11072823340223</v>
      </c>
      <c r="D18" s="92">
        <v>283.186</v>
      </c>
      <c r="E18" s="157">
        <v>42.81610231630065</v>
      </c>
      <c r="F18" s="158">
        <v>121249.20750543913</v>
      </c>
      <c r="G18" s="152">
        <v>832</v>
      </c>
      <c r="H18" s="149">
        <v>27698</v>
      </c>
    </row>
    <row r="19" spans="1:8" ht="12.75">
      <c r="A19" s="91">
        <v>1995</v>
      </c>
      <c r="B19" s="92">
        <v>18.431</v>
      </c>
      <c r="C19" s="152">
        <v>136.04416472247843</v>
      </c>
      <c r="D19" s="92">
        <v>250.743</v>
      </c>
      <c r="E19" s="157">
        <v>43.81378240957773</v>
      </c>
      <c r="F19" s="158">
        <v>109859.99242724749</v>
      </c>
      <c r="G19" s="152">
        <v>293</v>
      </c>
      <c r="H19" s="149">
        <v>22503</v>
      </c>
    </row>
    <row r="20" spans="1:8" ht="12.75">
      <c r="A20" s="91">
        <v>1996</v>
      </c>
      <c r="B20" s="96">
        <v>19.1</v>
      </c>
      <c r="C20" s="152">
        <v>145.7591623036649</v>
      </c>
      <c r="D20" s="96">
        <v>278.4</v>
      </c>
      <c r="E20" s="153">
        <v>33.39824264060678</v>
      </c>
      <c r="F20" s="152">
        <v>92980.70751144926</v>
      </c>
      <c r="G20" s="152">
        <v>81</v>
      </c>
      <c r="H20" s="149">
        <v>25163</v>
      </c>
    </row>
    <row r="21" spans="1:8" ht="12.75">
      <c r="A21" s="91">
        <v>1997</v>
      </c>
      <c r="B21" s="96">
        <v>18.5</v>
      </c>
      <c r="C21" s="152">
        <v>148.32432432432432</v>
      </c>
      <c r="D21" s="96">
        <v>274.4</v>
      </c>
      <c r="E21" s="153">
        <v>34.6723883019004</v>
      </c>
      <c r="F21" s="152">
        <v>95141.03350041469</v>
      </c>
      <c r="G21" s="152">
        <v>898</v>
      </c>
      <c r="H21" s="149">
        <v>24710</v>
      </c>
    </row>
    <row r="22" spans="1:8" ht="12.75">
      <c r="A22" s="91">
        <v>1998</v>
      </c>
      <c r="B22" s="96">
        <v>18.5</v>
      </c>
      <c r="C22" s="152">
        <v>143.02702702702703</v>
      </c>
      <c r="D22" s="96">
        <v>264.6</v>
      </c>
      <c r="E22" s="153">
        <v>59.50019833399445</v>
      </c>
      <c r="F22" s="152">
        <v>157437.5247917493</v>
      </c>
      <c r="G22" s="152">
        <v>3691</v>
      </c>
      <c r="H22" s="149">
        <v>22655</v>
      </c>
    </row>
    <row r="23" spans="1:8" ht="12.75">
      <c r="A23" s="91">
        <v>1999</v>
      </c>
      <c r="B23" s="96">
        <v>18.8</v>
      </c>
      <c r="C23" s="152">
        <f>D23/B23*10</f>
        <v>154.09574468085106</v>
      </c>
      <c r="D23" s="96">
        <v>289.7</v>
      </c>
      <c r="E23" s="153">
        <v>60.5399492745784</v>
      </c>
      <c r="F23" s="152">
        <f>D23*E23*10</f>
        <v>175384.2330484536</v>
      </c>
      <c r="G23" s="152">
        <v>3607</v>
      </c>
      <c r="H23" s="149">
        <v>21595</v>
      </c>
    </row>
    <row r="24" spans="1:8" ht="12.75">
      <c r="A24" s="91">
        <v>2000</v>
      </c>
      <c r="B24" s="96">
        <v>19.7</v>
      </c>
      <c r="C24" s="152">
        <f>D24/B24*10</f>
        <v>147.30964467005077</v>
      </c>
      <c r="D24" s="96">
        <v>290.2</v>
      </c>
      <c r="E24" s="153">
        <v>49.01854723354129</v>
      </c>
      <c r="F24" s="152">
        <f>D24*E24*10</f>
        <v>142251.82407173683</v>
      </c>
      <c r="G24" s="152">
        <v>1923.383</v>
      </c>
      <c r="H24" s="149">
        <v>24927.647</v>
      </c>
    </row>
    <row r="25" spans="1:8" ht="12.75">
      <c r="A25" s="91">
        <v>2001</v>
      </c>
      <c r="B25" s="96">
        <v>18.708</v>
      </c>
      <c r="C25" s="152">
        <f>D25/B25*10</f>
        <v>148.2665169980757</v>
      </c>
      <c r="D25" s="96">
        <v>277.377</v>
      </c>
      <c r="E25" s="153">
        <v>33.95</v>
      </c>
      <c r="F25" s="152">
        <f>D25*E25*10</f>
        <v>94169.4915</v>
      </c>
      <c r="G25" s="152">
        <v>117.58</v>
      </c>
      <c r="H25" s="149">
        <v>29297.065</v>
      </c>
    </row>
    <row r="26" spans="1:8" ht="12.75">
      <c r="A26" s="91">
        <v>2002</v>
      </c>
      <c r="B26" s="96">
        <v>19.289</v>
      </c>
      <c r="C26" s="152">
        <f>D26/B26*10</f>
        <v>150.04251127585667</v>
      </c>
      <c r="D26" s="96">
        <v>289.417</v>
      </c>
      <c r="E26" s="153">
        <v>54.65</v>
      </c>
      <c r="F26" s="152">
        <f>D26*E26*10</f>
        <v>158166.39049999998</v>
      </c>
      <c r="G26" s="152">
        <v>192.002</v>
      </c>
      <c r="H26" s="149">
        <v>21409.446</v>
      </c>
    </row>
    <row r="27" spans="1:8" ht="13.5" thickBot="1">
      <c r="A27" s="67" t="s">
        <v>326</v>
      </c>
      <c r="B27" s="98">
        <v>18.4</v>
      </c>
      <c r="C27" s="154">
        <f>D27/B27*10</f>
        <v>137.44565217391306</v>
      </c>
      <c r="D27" s="98">
        <v>252.9</v>
      </c>
      <c r="E27" s="155">
        <v>57.48</v>
      </c>
      <c r="F27" s="154">
        <f>D27*E27*10</f>
        <v>145366.91999999998</v>
      </c>
      <c r="G27" s="154"/>
      <c r="H27" s="156"/>
    </row>
    <row r="28" ht="12.75">
      <c r="A28" s="58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7437">
    <pageSetUpPr fitToPage="1"/>
  </sheetPr>
  <dimension ref="A1:K6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345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77" t="s">
        <v>236</v>
      </c>
      <c r="B8" s="272" t="s">
        <v>20</v>
      </c>
      <c r="C8" s="272">
        <v>1</v>
      </c>
      <c r="D8" s="267" t="s">
        <v>20</v>
      </c>
      <c r="E8" s="267">
        <v>1</v>
      </c>
      <c r="F8" s="272" t="s">
        <v>20</v>
      </c>
      <c r="G8" s="272">
        <v>12000</v>
      </c>
      <c r="H8" s="267" t="s">
        <v>20</v>
      </c>
      <c r="I8" s="272">
        <v>12</v>
      </c>
      <c r="J8" s="285"/>
      <c r="K8" s="285"/>
    </row>
    <row r="9" spans="1:11" ht="12.75">
      <c r="A9" s="286" t="s">
        <v>366</v>
      </c>
      <c r="B9" s="302" t="s">
        <v>20</v>
      </c>
      <c r="C9" s="302">
        <v>1</v>
      </c>
      <c r="D9" s="302" t="s">
        <v>20</v>
      </c>
      <c r="E9" s="302">
        <v>1</v>
      </c>
      <c r="F9" s="303" t="s">
        <v>20</v>
      </c>
      <c r="G9" s="303">
        <v>12000</v>
      </c>
      <c r="H9" s="302" t="s">
        <v>20</v>
      </c>
      <c r="I9" s="302">
        <v>12</v>
      </c>
      <c r="J9" s="285"/>
      <c r="K9" s="285"/>
    </row>
    <row r="10" spans="1:11" ht="12.75">
      <c r="A10" s="77"/>
      <c r="B10" s="267"/>
      <c r="C10" s="267"/>
      <c r="D10" s="267"/>
      <c r="E10" s="267"/>
      <c r="F10" s="272"/>
      <c r="G10" s="272"/>
      <c r="H10" s="267"/>
      <c r="I10" s="267"/>
      <c r="J10" s="285"/>
      <c r="K10" s="285"/>
    </row>
    <row r="11" spans="1:11" ht="12.75">
      <c r="A11" s="286" t="s">
        <v>239</v>
      </c>
      <c r="B11" s="302" t="s">
        <v>20</v>
      </c>
      <c r="C11" s="303">
        <v>1186</v>
      </c>
      <c r="D11" s="302" t="s">
        <v>20</v>
      </c>
      <c r="E11" s="302">
        <v>1186</v>
      </c>
      <c r="F11" s="302" t="s">
        <v>20</v>
      </c>
      <c r="G11" s="303">
        <v>5676</v>
      </c>
      <c r="H11" s="302" t="s">
        <v>20</v>
      </c>
      <c r="I11" s="303">
        <v>6732</v>
      </c>
      <c r="J11" s="285"/>
      <c r="K11" s="285"/>
    </row>
    <row r="12" spans="1:11" ht="12.75">
      <c r="A12" s="77"/>
      <c r="B12" s="267"/>
      <c r="C12" s="267"/>
      <c r="D12" s="267"/>
      <c r="E12" s="267"/>
      <c r="F12" s="272"/>
      <c r="G12" s="272"/>
      <c r="H12" s="267"/>
      <c r="I12" s="267"/>
      <c r="J12" s="285"/>
      <c r="K12" s="285"/>
    </row>
    <row r="13" spans="1:11" ht="12.75">
      <c r="A13" s="286" t="s">
        <v>240</v>
      </c>
      <c r="B13" s="302" t="s">
        <v>20</v>
      </c>
      <c r="C13" s="303">
        <v>1311</v>
      </c>
      <c r="D13" s="302" t="s">
        <v>20</v>
      </c>
      <c r="E13" s="302">
        <v>1311</v>
      </c>
      <c r="F13" s="302" t="s">
        <v>20</v>
      </c>
      <c r="G13" s="303">
        <v>6900</v>
      </c>
      <c r="H13" s="302" t="s">
        <v>20</v>
      </c>
      <c r="I13" s="303">
        <v>9046</v>
      </c>
      <c r="J13" s="285"/>
      <c r="K13" s="285"/>
    </row>
    <row r="14" spans="1:11" ht="12.75">
      <c r="A14" s="77"/>
      <c r="B14" s="267"/>
      <c r="C14" s="267"/>
      <c r="D14" s="267"/>
      <c r="E14" s="267"/>
      <c r="F14" s="272"/>
      <c r="G14" s="272"/>
      <c r="H14" s="267"/>
      <c r="I14" s="267"/>
      <c r="J14" s="285"/>
      <c r="K14" s="285"/>
    </row>
    <row r="15" spans="1:11" ht="12.75">
      <c r="A15" s="77" t="s">
        <v>241</v>
      </c>
      <c r="B15" s="267" t="s">
        <v>20</v>
      </c>
      <c r="C15" s="267">
        <v>3</v>
      </c>
      <c r="D15" s="267" t="s">
        <v>20</v>
      </c>
      <c r="E15" s="267">
        <v>3</v>
      </c>
      <c r="F15" s="267" t="s">
        <v>20</v>
      </c>
      <c r="G15" s="272">
        <v>8667</v>
      </c>
      <c r="H15" s="267" t="s">
        <v>20</v>
      </c>
      <c r="I15" s="267">
        <v>26</v>
      </c>
      <c r="J15" s="285"/>
      <c r="K15" s="285"/>
    </row>
    <row r="16" spans="1:11" ht="12.75">
      <c r="A16" s="77" t="s">
        <v>242</v>
      </c>
      <c r="B16" s="267" t="s">
        <v>20</v>
      </c>
      <c r="C16" s="267">
        <v>1</v>
      </c>
      <c r="D16" s="267" t="s">
        <v>20</v>
      </c>
      <c r="E16" s="267">
        <v>1</v>
      </c>
      <c r="F16" s="267" t="s">
        <v>20</v>
      </c>
      <c r="G16" s="272">
        <v>12000</v>
      </c>
      <c r="H16" s="267" t="s">
        <v>20</v>
      </c>
      <c r="I16" s="267">
        <v>12</v>
      </c>
      <c r="J16" s="285"/>
      <c r="K16" s="285"/>
    </row>
    <row r="17" spans="1:11" ht="12.75">
      <c r="A17" s="77" t="s">
        <v>243</v>
      </c>
      <c r="B17" s="267" t="s">
        <v>20</v>
      </c>
      <c r="C17" s="272">
        <v>206</v>
      </c>
      <c r="D17" s="267" t="s">
        <v>20</v>
      </c>
      <c r="E17" s="267">
        <v>206</v>
      </c>
      <c r="F17" s="267" t="s">
        <v>20</v>
      </c>
      <c r="G17" s="272">
        <v>17000</v>
      </c>
      <c r="H17" s="267" t="s">
        <v>20</v>
      </c>
      <c r="I17" s="272">
        <v>3502</v>
      </c>
      <c r="J17" s="285"/>
      <c r="K17" s="285"/>
    </row>
    <row r="18" spans="1:11" ht="12.75">
      <c r="A18" s="286" t="s">
        <v>367</v>
      </c>
      <c r="B18" s="302" t="s">
        <v>20</v>
      </c>
      <c r="C18" s="302">
        <v>210</v>
      </c>
      <c r="D18" s="302" t="s">
        <v>20</v>
      </c>
      <c r="E18" s="302">
        <v>210</v>
      </c>
      <c r="F18" s="302" t="s">
        <v>20</v>
      </c>
      <c r="G18" s="303">
        <v>16857</v>
      </c>
      <c r="H18" s="302" t="s">
        <v>20</v>
      </c>
      <c r="I18" s="302">
        <v>3540</v>
      </c>
      <c r="J18" s="285"/>
      <c r="K18" s="285"/>
    </row>
    <row r="19" spans="1:11" ht="12.75">
      <c r="A19" s="77"/>
      <c r="B19" s="267"/>
      <c r="C19" s="267"/>
      <c r="D19" s="267"/>
      <c r="E19" s="267"/>
      <c r="F19" s="272"/>
      <c r="G19" s="272"/>
      <c r="H19" s="267"/>
      <c r="I19" s="267"/>
      <c r="J19" s="285"/>
      <c r="K19" s="285"/>
    </row>
    <row r="20" spans="1:11" ht="12.75">
      <c r="A20" s="77" t="s">
        <v>244</v>
      </c>
      <c r="B20" s="304">
        <v>3</v>
      </c>
      <c r="C20" s="304">
        <v>636</v>
      </c>
      <c r="D20" s="267" t="s">
        <v>20</v>
      </c>
      <c r="E20" s="267">
        <v>639</v>
      </c>
      <c r="F20" s="304">
        <v>5976</v>
      </c>
      <c r="G20" s="304">
        <v>10214</v>
      </c>
      <c r="H20" s="267" t="s">
        <v>20</v>
      </c>
      <c r="I20" s="272">
        <v>6514</v>
      </c>
      <c r="J20" s="285"/>
      <c r="K20" s="285"/>
    </row>
    <row r="21" spans="1:11" ht="12.75">
      <c r="A21" s="77" t="s">
        <v>245</v>
      </c>
      <c r="B21" s="304" t="s">
        <v>20</v>
      </c>
      <c r="C21" s="304">
        <v>20</v>
      </c>
      <c r="D21" s="267" t="s">
        <v>20</v>
      </c>
      <c r="E21" s="267">
        <v>20</v>
      </c>
      <c r="F21" s="304" t="s">
        <v>20</v>
      </c>
      <c r="G21" s="304">
        <v>12000</v>
      </c>
      <c r="H21" s="267" t="s">
        <v>20</v>
      </c>
      <c r="I21" s="272">
        <v>240</v>
      </c>
      <c r="J21" s="285"/>
      <c r="K21" s="285"/>
    </row>
    <row r="22" spans="1:11" ht="12.75">
      <c r="A22" s="77" t="s">
        <v>246</v>
      </c>
      <c r="B22" s="304" t="s">
        <v>20</v>
      </c>
      <c r="C22" s="304">
        <v>32</v>
      </c>
      <c r="D22" s="267" t="s">
        <v>20</v>
      </c>
      <c r="E22" s="267">
        <v>32</v>
      </c>
      <c r="F22" s="304" t="s">
        <v>20</v>
      </c>
      <c r="G22" s="304">
        <v>12781</v>
      </c>
      <c r="H22" s="267" t="s">
        <v>20</v>
      </c>
      <c r="I22" s="272">
        <v>409</v>
      </c>
      <c r="J22" s="285"/>
      <c r="K22" s="285"/>
    </row>
    <row r="23" spans="1:11" ht="12.75">
      <c r="A23" s="77" t="s">
        <v>247</v>
      </c>
      <c r="B23" s="304" t="s">
        <v>20</v>
      </c>
      <c r="C23" s="304">
        <v>1066</v>
      </c>
      <c r="D23" s="267" t="s">
        <v>20</v>
      </c>
      <c r="E23" s="267">
        <v>1066</v>
      </c>
      <c r="F23" s="304" t="s">
        <v>20</v>
      </c>
      <c r="G23" s="304">
        <v>13100</v>
      </c>
      <c r="H23" s="267" t="s">
        <v>20</v>
      </c>
      <c r="I23" s="272">
        <v>13965</v>
      </c>
      <c r="J23" s="285"/>
      <c r="K23" s="285"/>
    </row>
    <row r="24" spans="1:11" ht="12.75">
      <c r="A24" s="286" t="s">
        <v>248</v>
      </c>
      <c r="B24" s="302">
        <v>3</v>
      </c>
      <c r="C24" s="302">
        <v>1754</v>
      </c>
      <c r="D24" s="302" t="s">
        <v>20</v>
      </c>
      <c r="E24" s="302">
        <v>1757</v>
      </c>
      <c r="F24" s="303">
        <v>5976</v>
      </c>
      <c r="G24" s="303">
        <v>12035</v>
      </c>
      <c r="H24" s="302" t="s">
        <v>20</v>
      </c>
      <c r="I24" s="302">
        <v>21128</v>
      </c>
      <c r="J24" s="285"/>
      <c r="K24" s="285"/>
    </row>
    <row r="25" spans="1:11" ht="12.75">
      <c r="A25" s="77"/>
      <c r="B25" s="267"/>
      <c r="C25" s="267"/>
      <c r="D25" s="267"/>
      <c r="E25" s="267"/>
      <c r="F25" s="272"/>
      <c r="G25" s="272"/>
      <c r="H25" s="272"/>
      <c r="I25" s="267"/>
      <c r="J25" s="285"/>
      <c r="K25" s="285"/>
    </row>
    <row r="26" spans="1:11" ht="12.75">
      <c r="A26" s="286" t="s">
        <v>249</v>
      </c>
      <c r="B26" s="303" t="s">
        <v>20</v>
      </c>
      <c r="C26" s="303">
        <v>360</v>
      </c>
      <c r="D26" s="302" t="s">
        <v>20</v>
      </c>
      <c r="E26" s="302">
        <v>360</v>
      </c>
      <c r="F26" s="303" t="s">
        <v>20</v>
      </c>
      <c r="G26" s="303">
        <v>13000</v>
      </c>
      <c r="H26" s="302" t="s">
        <v>20</v>
      </c>
      <c r="I26" s="303">
        <v>4680</v>
      </c>
      <c r="J26" s="285"/>
      <c r="K26" s="285"/>
    </row>
    <row r="27" spans="1:11" ht="12.75">
      <c r="A27" s="77"/>
      <c r="B27" s="267"/>
      <c r="C27" s="267"/>
      <c r="D27" s="267"/>
      <c r="E27" s="267"/>
      <c r="F27" s="272"/>
      <c r="G27" s="272"/>
      <c r="H27" s="272"/>
      <c r="I27" s="267"/>
      <c r="J27" s="285"/>
      <c r="K27" s="285"/>
    </row>
    <row r="28" spans="1:11" ht="12.75">
      <c r="A28" s="77" t="s">
        <v>251</v>
      </c>
      <c r="B28" s="272" t="s">
        <v>20</v>
      </c>
      <c r="C28" s="272">
        <v>1</v>
      </c>
      <c r="D28" s="267" t="s">
        <v>20</v>
      </c>
      <c r="E28" s="267">
        <v>1</v>
      </c>
      <c r="F28" s="272" t="s">
        <v>20</v>
      </c>
      <c r="G28" s="272">
        <v>12000</v>
      </c>
      <c r="H28" s="267" t="s">
        <v>20</v>
      </c>
      <c r="I28" s="272">
        <v>12</v>
      </c>
      <c r="J28" s="285"/>
      <c r="K28" s="285"/>
    </row>
    <row r="29" spans="1:11" ht="12.75">
      <c r="A29" s="77" t="s">
        <v>252</v>
      </c>
      <c r="B29" s="272" t="s">
        <v>20</v>
      </c>
      <c r="C29" s="272">
        <v>1</v>
      </c>
      <c r="D29" s="267" t="s">
        <v>20</v>
      </c>
      <c r="E29" s="267">
        <v>1</v>
      </c>
      <c r="F29" s="272" t="s">
        <v>20</v>
      </c>
      <c r="G29" s="272">
        <v>11000</v>
      </c>
      <c r="H29" s="267" t="s">
        <v>20</v>
      </c>
      <c r="I29" s="272">
        <v>11</v>
      </c>
      <c r="J29" s="285"/>
      <c r="K29" s="285"/>
    </row>
    <row r="30" spans="1:11" ht="12.75">
      <c r="A30" s="77" t="s">
        <v>258</v>
      </c>
      <c r="B30" s="272" t="s">
        <v>20</v>
      </c>
      <c r="C30" s="272">
        <v>1</v>
      </c>
      <c r="D30" s="267" t="s">
        <v>20</v>
      </c>
      <c r="E30" s="267">
        <v>1</v>
      </c>
      <c r="F30" s="272" t="s">
        <v>20</v>
      </c>
      <c r="G30" s="272">
        <v>8000</v>
      </c>
      <c r="H30" s="267" t="s">
        <v>20</v>
      </c>
      <c r="I30" s="272">
        <v>8</v>
      </c>
      <c r="J30" s="285"/>
      <c r="K30" s="285"/>
    </row>
    <row r="31" spans="1:11" ht="12.75">
      <c r="A31" s="286" t="s">
        <v>368</v>
      </c>
      <c r="B31" s="302" t="s">
        <v>20</v>
      </c>
      <c r="C31" s="302">
        <v>3</v>
      </c>
      <c r="D31" s="302" t="s">
        <v>20</v>
      </c>
      <c r="E31" s="302">
        <v>3</v>
      </c>
      <c r="F31" s="303" t="s">
        <v>20</v>
      </c>
      <c r="G31" s="303">
        <v>10333</v>
      </c>
      <c r="H31" s="302" t="s">
        <v>20</v>
      </c>
      <c r="I31" s="302">
        <v>31</v>
      </c>
      <c r="J31" s="285"/>
      <c r="K31" s="285"/>
    </row>
    <row r="32" spans="1:11" ht="12.75">
      <c r="A32" s="77"/>
      <c r="B32" s="267"/>
      <c r="C32" s="267"/>
      <c r="D32" s="267"/>
      <c r="E32" s="267"/>
      <c r="F32" s="272"/>
      <c r="G32" s="272"/>
      <c r="H32" s="272"/>
      <c r="I32" s="267"/>
      <c r="J32" s="285"/>
      <c r="K32" s="285"/>
    </row>
    <row r="33" spans="1:11" ht="12.75">
      <c r="A33" s="286" t="s">
        <v>259</v>
      </c>
      <c r="B33" s="302" t="s">
        <v>20</v>
      </c>
      <c r="C33" s="303">
        <v>174</v>
      </c>
      <c r="D33" s="302" t="s">
        <v>20</v>
      </c>
      <c r="E33" s="302">
        <v>174</v>
      </c>
      <c r="F33" s="302" t="s">
        <v>20</v>
      </c>
      <c r="G33" s="303">
        <v>13000</v>
      </c>
      <c r="H33" s="302" t="s">
        <v>20</v>
      </c>
      <c r="I33" s="303">
        <v>2262</v>
      </c>
      <c r="J33" s="285"/>
      <c r="K33" s="285"/>
    </row>
    <row r="34" spans="1:11" ht="12.75">
      <c r="A34" s="77"/>
      <c r="B34" s="267"/>
      <c r="C34" s="267"/>
      <c r="D34" s="267"/>
      <c r="E34" s="267"/>
      <c r="F34" s="272"/>
      <c r="G34" s="272"/>
      <c r="H34" s="272"/>
      <c r="I34" s="267"/>
      <c r="J34" s="285"/>
      <c r="K34" s="285"/>
    </row>
    <row r="35" spans="1:11" ht="12.75">
      <c r="A35" s="77" t="s">
        <v>260</v>
      </c>
      <c r="B35" s="267" t="s">
        <v>20</v>
      </c>
      <c r="C35" s="272">
        <v>40</v>
      </c>
      <c r="D35" s="267" t="s">
        <v>20</v>
      </c>
      <c r="E35" s="267">
        <v>40</v>
      </c>
      <c r="F35" s="267" t="s">
        <v>20</v>
      </c>
      <c r="G35" s="272">
        <v>11500</v>
      </c>
      <c r="H35" s="267" t="s">
        <v>20</v>
      </c>
      <c r="I35" s="272">
        <v>460</v>
      </c>
      <c r="J35" s="285"/>
      <c r="K35" s="285"/>
    </row>
    <row r="36" spans="1:11" ht="12.75">
      <c r="A36" s="77" t="s">
        <v>261</v>
      </c>
      <c r="B36" s="267" t="s">
        <v>20</v>
      </c>
      <c r="C36" s="272">
        <v>55</v>
      </c>
      <c r="D36" s="267" t="s">
        <v>20</v>
      </c>
      <c r="E36" s="267">
        <v>55</v>
      </c>
      <c r="F36" s="267" t="s">
        <v>20</v>
      </c>
      <c r="G36" s="272">
        <v>10500</v>
      </c>
      <c r="H36" s="267" t="s">
        <v>20</v>
      </c>
      <c r="I36" s="272">
        <v>578</v>
      </c>
      <c r="J36" s="285"/>
      <c r="K36" s="285"/>
    </row>
    <row r="37" spans="1:11" ht="12.75">
      <c r="A37" s="77" t="s">
        <v>263</v>
      </c>
      <c r="B37" s="267" t="s">
        <v>20</v>
      </c>
      <c r="C37" s="272">
        <v>1</v>
      </c>
      <c r="D37" s="267" t="s">
        <v>20</v>
      </c>
      <c r="E37" s="267">
        <v>1</v>
      </c>
      <c r="F37" s="267" t="s">
        <v>20</v>
      </c>
      <c r="G37" s="272">
        <v>9800</v>
      </c>
      <c r="H37" s="267" t="s">
        <v>20</v>
      </c>
      <c r="I37" s="272">
        <v>10</v>
      </c>
      <c r="J37" s="285"/>
      <c r="K37" s="285"/>
    </row>
    <row r="38" spans="1:11" ht="12.75">
      <c r="A38" s="77" t="s">
        <v>264</v>
      </c>
      <c r="B38" s="267" t="s">
        <v>20</v>
      </c>
      <c r="C38" s="272">
        <v>25</v>
      </c>
      <c r="D38" s="267" t="s">
        <v>20</v>
      </c>
      <c r="E38" s="267">
        <v>25</v>
      </c>
      <c r="F38" s="267" t="s">
        <v>20</v>
      </c>
      <c r="G38" s="272">
        <v>12300</v>
      </c>
      <c r="H38" s="267" t="s">
        <v>20</v>
      </c>
      <c r="I38" s="272">
        <v>308</v>
      </c>
      <c r="J38" s="285"/>
      <c r="K38" s="285"/>
    </row>
    <row r="39" spans="1:11" ht="12.75">
      <c r="A39" s="286" t="s">
        <v>265</v>
      </c>
      <c r="B39" s="302" t="s">
        <v>20</v>
      </c>
      <c r="C39" s="302">
        <v>121</v>
      </c>
      <c r="D39" s="302" t="s">
        <v>20</v>
      </c>
      <c r="E39" s="302">
        <v>121</v>
      </c>
      <c r="F39" s="302" t="s">
        <v>20</v>
      </c>
      <c r="G39" s="303">
        <v>11197</v>
      </c>
      <c r="H39" s="302" t="s">
        <v>20</v>
      </c>
      <c r="I39" s="302">
        <v>1356</v>
      </c>
      <c r="J39" s="285"/>
      <c r="K39" s="285"/>
    </row>
    <row r="40" spans="1:11" ht="12.75">
      <c r="A40" s="77"/>
      <c r="B40" s="267"/>
      <c r="C40" s="267"/>
      <c r="D40" s="267"/>
      <c r="E40" s="267"/>
      <c r="F40" s="272"/>
      <c r="G40" s="272"/>
      <c r="H40" s="272"/>
      <c r="I40" s="267"/>
      <c r="J40" s="285"/>
      <c r="K40" s="285"/>
    </row>
    <row r="41" spans="1:11" ht="12.75">
      <c r="A41" s="77" t="s">
        <v>266</v>
      </c>
      <c r="B41" s="267" t="s">
        <v>20</v>
      </c>
      <c r="C41" s="272">
        <v>1841</v>
      </c>
      <c r="D41" s="272" t="s">
        <v>20</v>
      </c>
      <c r="E41" s="267">
        <v>1841</v>
      </c>
      <c r="F41" s="267" t="s">
        <v>20</v>
      </c>
      <c r="G41" s="272">
        <v>21000</v>
      </c>
      <c r="H41" s="272" t="s">
        <v>20</v>
      </c>
      <c r="I41" s="272">
        <v>38661</v>
      </c>
      <c r="J41" s="285"/>
      <c r="K41" s="285"/>
    </row>
    <row r="42" spans="1:11" ht="12.75">
      <c r="A42" s="77" t="s">
        <v>267</v>
      </c>
      <c r="B42" s="272">
        <v>1</v>
      </c>
      <c r="C42" s="272">
        <v>1254</v>
      </c>
      <c r="D42" s="267" t="s">
        <v>20</v>
      </c>
      <c r="E42" s="267">
        <v>1255</v>
      </c>
      <c r="F42" s="272">
        <v>6200</v>
      </c>
      <c r="G42" s="272">
        <v>12000</v>
      </c>
      <c r="H42" s="267" t="s">
        <v>20</v>
      </c>
      <c r="I42" s="272">
        <v>15054</v>
      </c>
      <c r="J42" s="285"/>
      <c r="K42" s="285"/>
    </row>
    <row r="43" spans="1:11" ht="12.75">
      <c r="A43" s="77" t="s">
        <v>268</v>
      </c>
      <c r="B43" s="267" t="s">
        <v>20</v>
      </c>
      <c r="C43" s="272">
        <v>1542</v>
      </c>
      <c r="D43" s="267" t="s">
        <v>20</v>
      </c>
      <c r="E43" s="267">
        <v>1542</v>
      </c>
      <c r="F43" s="267" t="s">
        <v>20</v>
      </c>
      <c r="G43" s="272">
        <v>11420</v>
      </c>
      <c r="H43" s="267" t="s">
        <v>20</v>
      </c>
      <c r="I43" s="272">
        <v>17610</v>
      </c>
      <c r="J43" s="285"/>
      <c r="K43" s="285"/>
    </row>
    <row r="44" spans="1:11" ht="12.75">
      <c r="A44" s="286" t="s">
        <v>269</v>
      </c>
      <c r="B44" s="302">
        <v>1</v>
      </c>
      <c r="C44" s="302">
        <v>4637</v>
      </c>
      <c r="D44" s="302" t="s">
        <v>20</v>
      </c>
      <c r="E44" s="302">
        <v>4638</v>
      </c>
      <c r="F44" s="303">
        <v>6200</v>
      </c>
      <c r="G44" s="303">
        <v>15380</v>
      </c>
      <c r="H44" s="303" t="s">
        <v>20</v>
      </c>
      <c r="I44" s="302">
        <v>71325</v>
      </c>
      <c r="J44" s="285"/>
      <c r="K44" s="285"/>
    </row>
    <row r="45" spans="1:11" ht="12.75">
      <c r="A45" s="77"/>
      <c r="B45" s="267"/>
      <c r="C45" s="267"/>
      <c r="D45" s="267"/>
      <c r="E45" s="267"/>
      <c r="F45" s="272"/>
      <c r="G45" s="272"/>
      <c r="H45" s="272"/>
      <c r="I45" s="267"/>
      <c r="J45" s="285"/>
      <c r="K45" s="285"/>
    </row>
    <row r="46" spans="1:11" ht="12.75">
      <c r="A46" s="286" t="s">
        <v>270</v>
      </c>
      <c r="B46" s="302" t="s">
        <v>20</v>
      </c>
      <c r="C46" s="303">
        <v>6308</v>
      </c>
      <c r="D46" s="302" t="s">
        <v>20</v>
      </c>
      <c r="E46" s="302">
        <v>6308</v>
      </c>
      <c r="F46" s="302" t="s">
        <v>20</v>
      </c>
      <c r="G46" s="303">
        <v>19600</v>
      </c>
      <c r="H46" s="302" t="s">
        <v>20</v>
      </c>
      <c r="I46" s="303">
        <v>123636</v>
      </c>
      <c r="J46" s="285"/>
      <c r="K46" s="285"/>
    </row>
    <row r="47" spans="1:11" ht="12.75">
      <c r="A47" s="77"/>
      <c r="B47" s="267"/>
      <c r="C47" s="267"/>
      <c r="D47" s="267"/>
      <c r="E47" s="267"/>
      <c r="F47" s="272"/>
      <c r="G47" s="272"/>
      <c r="H47" s="272"/>
      <c r="I47" s="267"/>
      <c r="J47" s="285"/>
      <c r="K47" s="285"/>
    </row>
    <row r="48" spans="1:11" ht="12.75">
      <c r="A48" s="77" t="s">
        <v>272</v>
      </c>
      <c r="B48" s="267" t="s">
        <v>20</v>
      </c>
      <c r="C48" s="272">
        <v>10</v>
      </c>
      <c r="D48" s="267" t="s">
        <v>20</v>
      </c>
      <c r="E48" s="267">
        <v>10</v>
      </c>
      <c r="F48" s="267" t="s">
        <v>20</v>
      </c>
      <c r="G48" s="272">
        <v>5000</v>
      </c>
      <c r="H48" s="267" t="s">
        <v>20</v>
      </c>
      <c r="I48" s="272">
        <v>50</v>
      </c>
      <c r="J48" s="285"/>
      <c r="K48" s="285"/>
    </row>
    <row r="49" spans="1:11" ht="12.75">
      <c r="A49" s="286" t="s">
        <v>273</v>
      </c>
      <c r="B49" s="302" t="s">
        <v>20</v>
      </c>
      <c r="C49" s="302">
        <v>10</v>
      </c>
      <c r="D49" s="302" t="s">
        <v>20</v>
      </c>
      <c r="E49" s="302">
        <v>10</v>
      </c>
      <c r="F49" s="302" t="s">
        <v>20</v>
      </c>
      <c r="G49" s="303">
        <v>5000</v>
      </c>
      <c r="H49" s="302" t="s">
        <v>20</v>
      </c>
      <c r="I49" s="302">
        <v>50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77" t="s">
        <v>274</v>
      </c>
      <c r="B51" s="267" t="s">
        <v>20</v>
      </c>
      <c r="C51" s="272">
        <v>230</v>
      </c>
      <c r="D51" s="272" t="s">
        <v>20</v>
      </c>
      <c r="E51" s="267">
        <v>230</v>
      </c>
      <c r="F51" s="267" t="s">
        <v>20</v>
      </c>
      <c r="G51" s="272">
        <v>17000</v>
      </c>
      <c r="H51" s="272" t="s">
        <v>20</v>
      </c>
      <c r="I51" s="272">
        <v>3910</v>
      </c>
      <c r="J51" s="285"/>
      <c r="K51" s="285"/>
    </row>
    <row r="52" spans="1:11" ht="12.75">
      <c r="A52" s="77" t="s">
        <v>275</v>
      </c>
      <c r="B52" s="267" t="s">
        <v>20</v>
      </c>
      <c r="C52" s="272">
        <v>380</v>
      </c>
      <c r="D52" s="267" t="s">
        <v>20</v>
      </c>
      <c r="E52" s="267">
        <v>380</v>
      </c>
      <c r="F52" s="267" t="s">
        <v>20</v>
      </c>
      <c r="G52" s="272">
        <v>18474</v>
      </c>
      <c r="H52" s="267" t="s">
        <v>20</v>
      </c>
      <c r="I52" s="272">
        <v>7020</v>
      </c>
      <c r="J52" s="285"/>
      <c r="K52" s="285"/>
    </row>
    <row r="53" spans="1:11" ht="12.75">
      <c r="A53" s="77" t="s">
        <v>276</v>
      </c>
      <c r="B53" s="272">
        <v>11</v>
      </c>
      <c r="C53" s="272">
        <v>347</v>
      </c>
      <c r="D53" s="267" t="s">
        <v>20</v>
      </c>
      <c r="E53" s="267">
        <v>358</v>
      </c>
      <c r="F53" s="272">
        <v>6000</v>
      </c>
      <c r="G53" s="272">
        <v>13500</v>
      </c>
      <c r="H53" s="267" t="s">
        <v>20</v>
      </c>
      <c r="I53" s="272">
        <v>4751</v>
      </c>
      <c r="J53" s="285"/>
      <c r="K53" s="285"/>
    </row>
    <row r="54" spans="1:11" ht="12.75">
      <c r="A54" s="77" t="s">
        <v>277</v>
      </c>
      <c r="B54" s="267" t="s">
        <v>20</v>
      </c>
      <c r="C54" s="272">
        <v>1100</v>
      </c>
      <c r="D54" s="267" t="s">
        <v>20</v>
      </c>
      <c r="E54" s="267">
        <v>1100</v>
      </c>
      <c r="F54" s="267" t="s">
        <v>20</v>
      </c>
      <c r="G54" s="272">
        <v>15700</v>
      </c>
      <c r="H54" s="267" t="s">
        <v>20</v>
      </c>
      <c r="I54" s="272">
        <v>17270</v>
      </c>
      <c r="J54" s="285"/>
      <c r="K54" s="285"/>
    </row>
    <row r="55" spans="1:11" ht="12.75">
      <c r="A55" s="77" t="s">
        <v>278</v>
      </c>
      <c r="B55" s="272">
        <v>10</v>
      </c>
      <c r="C55" s="272">
        <v>10</v>
      </c>
      <c r="D55" s="267" t="s">
        <v>20</v>
      </c>
      <c r="E55" s="267">
        <v>20</v>
      </c>
      <c r="F55" s="272">
        <v>3500</v>
      </c>
      <c r="G55" s="272">
        <v>9500</v>
      </c>
      <c r="H55" s="267" t="s">
        <v>20</v>
      </c>
      <c r="I55" s="272">
        <v>130</v>
      </c>
      <c r="J55" s="285"/>
      <c r="K55" s="285"/>
    </row>
    <row r="56" spans="1:11" ht="12.75">
      <c r="A56" s="77" t="s">
        <v>279</v>
      </c>
      <c r="B56" s="272">
        <v>50</v>
      </c>
      <c r="C56" s="272">
        <v>100</v>
      </c>
      <c r="D56" s="267" t="s">
        <v>20</v>
      </c>
      <c r="E56" s="267">
        <v>150</v>
      </c>
      <c r="F56" s="272">
        <v>3100</v>
      </c>
      <c r="G56" s="272">
        <v>10870</v>
      </c>
      <c r="H56" s="267" t="s">
        <v>20</v>
      </c>
      <c r="I56" s="272">
        <v>1242</v>
      </c>
      <c r="J56" s="285"/>
      <c r="K56" s="285"/>
    </row>
    <row r="57" spans="1:11" ht="12.75">
      <c r="A57" s="77" t="s">
        <v>280</v>
      </c>
      <c r="B57" s="267" t="s">
        <v>20</v>
      </c>
      <c r="C57" s="272">
        <v>748</v>
      </c>
      <c r="D57" s="267" t="s">
        <v>20</v>
      </c>
      <c r="E57" s="267">
        <v>748</v>
      </c>
      <c r="F57" s="267" t="s">
        <v>20</v>
      </c>
      <c r="G57" s="272">
        <v>11000</v>
      </c>
      <c r="H57" s="267" t="s">
        <v>20</v>
      </c>
      <c r="I57" s="272">
        <v>8228</v>
      </c>
      <c r="J57" s="285"/>
      <c r="K57" s="285"/>
    </row>
    <row r="58" spans="1:11" ht="12.75">
      <c r="A58" s="77" t="s">
        <v>281</v>
      </c>
      <c r="B58" s="271">
        <v>30</v>
      </c>
      <c r="C58" s="272">
        <v>184</v>
      </c>
      <c r="D58" s="267" t="s">
        <v>20</v>
      </c>
      <c r="E58" s="267">
        <v>214</v>
      </c>
      <c r="F58" s="271">
        <v>4725</v>
      </c>
      <c r="G58" s="272">
        <v>15750</v>
      </c>
      <c r="H58" s="267" t="s">
        <v>20</v>
      </c>
      <c r="I58" s="272">
        <v>3040</v>
      </c>
      <c r="J58" s="285"/>
      <c r="K58" s="285"/>
    </row>
    <row r="59" spans="1:11" ht="12.75">
      <c r="A59" s="286" t="s">
        <v>369</v>
      </c>
      <c r="B59" s="302">
        <v>101</v>
      </c>
      <c r="C59" s="302">
        <v>3099</v>
      </c>
      <c r="D59" s="302" t="s">
        <v>20</v>
      </c>
      <c r="E59" s="302">
        <v>3200</v>
      </c>
      <c r="F59" s="303">
        <v>3938</v>
      </c>
      <c r="G59" s="303">
        <v>14583</v>
      </c>
      <c r="H59" s="303" t="s">
        <v>20</v>
      </c>
      <c r="I59" s="302">
        <v>45591</v>
      </c>
      <c r="J59" s="285"/>
      <c r="K59" s="285"/>
    </row>
    <row r="60" spans="1:11" ht="12.75">
      <c r="A60" s="77"/>
      <c r="B60" s="267"/>
      <c r="C60" s="267"/>
      <c r="D60" s="267"/>
      <c r="E60" s="267"/>
      <c r="F60" s="272"/>
      <c r="G60" s="272"/>
      <c r="H60" s="272"/>
      <c r="I60" s="267"/>
      <c r="J60" s="285"/>
      <c r="K60" s="285"/>
    </row>
    <row r="61" spans="1:11" ht="12.75">
      <c r="A61" s="77" t="s">
        <v>283</v>
      </c>
      <c r="B61" s="272">
        <v>9</v>
      </c>
      <c r="C61" s="272">
        <v>1</v>
      </c>
      <c r="D61" s="267" t="s">
        <v>20</v>
      </c>
      <c r="E61" s="267">
        <v>10</v>
      </c>
      <c r="F61" s="272">
        <v>2000</v>
      </c>
      <c r="G61" s="272">
        <v>10000</v>
      </c>
      <c r="H61" s="267" t="s">
        <v>20</v>
      </c>
      <c r="I61" s="272">
        <v>28</v>
      </c>
      <c r="J61" s="285"/>
      <c r="K61" s="285"/>
    </row>
    <row r="62" spans="1:11" ht="12.75">
      <c r="A62" s="286" t="s">
        <v>284</v>
      </c>
      <c r="B62" s="303">
        <v>9</v>
      </c>
      <c r="C62" s="303">
        <v>1</v>
      </c>
      <c r="D62" s="302" t="s">
        <v>20</v>
      </c>
      <c r="E62" s="302">
        <v>10</v>
      </c>
      <c r="F62" s="303">
        <v>2000</v>
      </c>
      <c r="G62" s="303">
        <v>10000</v>
      </c>
      <c r="H62" s="302" t="s">
        <v>20</v>
      </c>
      <c r="I62" s="303">
        <v>28</v>
      </c>
      <c r="J62" s="285"/>
      <c r="K62" s="285"/>
    </row>
    <row r="63" spans="1:11" ht="12.75">
      <c r="A63" s="77"/>
      <c r="B63" s="267"/>
      <c r="C63" s="267"/>
      <c r="D63" s="267"/>
      <c r="E63" s="267"/>
      <c r="F63" s="272"/>
      <c r="G63" s="272"/>
      <c r="H63" s="272"/>
      <c r="I63" s="272"/>
      <c r="J63" s="285"/>
      <c r="K63" s="285"/>
    </row>
    <row r="64" spans="1:11" ht="13.5" thickBot="1">
      <c r="A64" s="288" t="s">
        <v>285</v>
      </c>
      <c r="B64" s="277">
        <v>114</v>
      </c>
      <c r="C64" s="277">
        <v>19175</v>
      </c>
      <c r="D64" s="277" t="s">
        <v>20</v>
      </c>
      <c r="E64" s="277">
        <v>19289</v>
      </c>
      <c r="F64" s="306">
        <v>3859</v>
      </c>
      <c r="G64" s="306">
        <v>15070</v>
      </c>
      <c r="H64" s="306" t="s">
        <v>20</v>
      </c>
      <c r="I64" s="277">
        <v>289417</v>
      </c>
      <c r="J64" s="285"/>
      <c r="K64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H2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52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32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3">
        <v>10.4</v>
      </c>
      <c r="C9" s="146">
        <v>212</v>
      </c>
      <c r="D9" s="83">
        <v>220.4</v>
      </c>
      <c r="E9" s="147">
        <v>20.9272414746433</v>
      </c>
      <c r="F9" s="148">
        <v>48736.0715444809</v>
      </c>
      <c r="G9" s="146" t="s">
        <v>20</v>
      </c>
      <c r="H9" s="146">
        <v>2777</v>
      </c>
    </row>
    <row r="10" spans="1:8" ht="12.75">
      <c r="A10" s="65">
        <v>1986</v>
      </c>
      <c r="B10" s="87">
        <v>11.1</v>
      </c>
      <c r="C10" s="149">
        <v>207</v>
      </c>
      <c r="D10" s="87">
        <v>230.1</v>
      </c>
      <c r="E10" s="150">
        <v>19.779308355270274</v>
      </c>
      <c r="F10" s="151">
        <v>50989.86693592009</v>
      </c>
      <c r="G10" s="149">
        <v>17</v>
      </c>
      <c r="H10" s="149">
        <v>2823</v>
      </c>
    </row>
    <row r="11" spans="1:8" ht="12.75">
      <c r="A11" s="65">
        <v>1987</v>
      </c>
      <c r="B11" s="87">
        <v>11.4</v>
      </c>
      <c r="C11" s="149">
        <v>205</v>
      </c>
      <c r="D11" s="87">
        <v>234.2</v>
      </c>
      <c r="E11" s="150">
        <v>24.05250441743897</v>
      </c>
      <c r="F11" s="151">
        <v>57907.51625737742</v>
      </c>
      <c r="G11" s="149">
        <v>63</v>
      </c>
      <c r="H11" s="149">
        <v>7269</v>
      </c>
    </row>
    <row r="12" spans="1:8" ht="12.75">
      <c r="A12" s="65">
        <v>1988</v>
      </c>
      <c r="B12" s="87">
        <v>12.4</v>
      </c>
      <c r="C12" s="149">
        <v>217</v>
      </c>
      <c r="D12" s="87">
        <v>269.7</v>
      </c>
      <c r="E12" s="150">
        <v>25.825490125371125</v>
      </c>
      <c r="F12" s="151">
        <v>69651.29277703652</v>
      </c>
      <c r="G12" s="149">
        <v>4060</v>
      </c>
      <c r="H12" s="149">
        <v>17089</v>
      </c>
    </row>
    <row r="13" spans="1:8" ht="12.75">
      <c r="A13" s="65">
        <v>1989</v>
      </c>
      <c r="B13" s="87">
        <v>13.8</v>
      </c>
      <c r="C13" s="149">
        <v>207.494756635568</v>
      </c>
      <c r="D13" s="87">
        <v>286.9</v>
      </c>
      <c r="E13" s="150">
        <v>23.721947760027888</v>
      </c>
      <c r="F13" s="151">
        <v>68058.26812352</v>
      </c>
      <c r="G13" s="149">
        <v>12595</v>
      </c>
      <c r="H13" s="149">
        <v>17486</v>
      </c>
    </row>
    <row r="14" spans="1:8" ht="12.75">
      <c r="A14" s="65">
        <v>1990</v>
      </c>
      <c r="B14" s="87">
        <v>13.9</v>
      </c>
      <c r="C14" s="149">
        <v>195.395683453237</v>
      </c>
      <c r="D14" s="87">
        <v>271.6</v>
      </c>
      <c r="E14" s="150">
        <v>27.965093216977394</v>
      </c>
      <c r="F14" s="151">
        <v>75953.19317731059</v>
      </c>
      <c r="G14" s="149">
        <v>18804</v>
      </c>
      <c r="H14" s="149">
        <v>9270</v>
      </c>
    </row>
    <row r="15" spans="1:8" ht="12.75">
      <c r="A15" s="65">
        <v>1991</v>
      </c>
      <c r="B15" s="87">
        <v>14.6</v>
      </c>
      <c r="C15" s="149">
        <v>190.6849315068493</v>
      </c>
      <c r="D15" s="87">
        <v>278.4</v>
      </c>
      <c r="E15" s="150">
        <v>27.400141838856637</v>
      </c>
      <c r="F15" s="151">
        <v>76281.99487937687</v>
      </c>
      <c r="G15" s="149">
        <v>11683</v>
      </c>
      <c r="H15" s="149">
        <v>25876</v>
      </c>
    </row>
    <row r="16" spans="1:8" ht="12.75">
      <c r="A16" s="65">
        <v>1992</v>
      </c>
      <c r="B16" s="87">
        <v>15.1</v>
      </c>
      <c r="C16" s="149">
        <v>199.30128120459648</v>
      </c>
      <c r="D16" s="87">
        <v>301.8</v>
      </c>
      <c r="E16" s="150">
        <v>21.504213094851732</v>
      </c>
      <c r="F16" s="151">
        <v>64899.715120262525</v>
      </c>
      <c r="G16" s="149">
        <v>13900</v>
      </c>
      <c r="H16" s="149">
        <v>29726</v>
      </c>
    </row>
    <row r="17" spans="1:8" ht="12.75">
      <c r="A17" s="65">
        <v>1993</v>
      </c>
      <c r="B17" s="87">
        <v>13.9</v>
      </c>
      <c r="C17" s="149">
        <v>197.62589928057554</v>
      </c>
      <c r="D17" s="87">
        <v>274.7</v>
      </c>
      <c r="E17" s="150">
        <v>25.440842378565506</v>
      </c>
      <c r="F17" s="151">
        <v>69885.99401391944</v>
      </c>
      <c r="G17" s="149">
        <v>9657</v>
      </c>
      <c r="H17" s="149">
        <v>42346</v>
      </c>
    </row>
    <row r="18" spans="1:8" ht="12.75">
      <c r="A18" s="65">
        <v>1994</v>
      </c>
      <c r="B18" s="87">
        <v>14.4</v>
      </c>
      <c r="C18" s="149">
        <v>200.22916666666663</v>
      </c>
      <c r="D18" s="87">
        <v>288.33</v>
      </c>
      <c r="E18" s="150">
        <v>22.087194836104</v>
      </c>
      <c r="F18" s="151">
        <v>63684.00887093865</v>
      </c>
      <c r="G18" s="149">
        <v>7471</v>
      </c>
      <c r="H18" s="149">
        <v>73201</v>
      </c>
    </row>
    <row r="19" spans="1:8" ht="12.75">
      <c r="A19" s="65">
        <v>1995</v>
      </c>
      <c r="B19" s="87">
        <v>14.523</v>
      </c>
      <c r="C19" s="149">
        <v>196.1688356400193</v>
      </c>
      <c r="D19" s="87">
        <v>284.896</v>
      </c>
      <c r="E19" s="150">
        <v>27.923022369670527</v>
      </c>
      <c r="F19" s="151">
        <v>79551.57381029654</v>
      </c>
      <c r="G19" s="149">
        <v>5692</v>
      </c>
      <c r="H19" s="149">
        <v>90922</v>
      </c>
    </row>
    <row r="20" spans="1:8" ht="12.75">
      <c r="A20" s="91">
        <v>1996</v>
      </c>
      <c r="B20" s="96">
        <v>16.8</v>
      </c>
      <c r="C20" s="152">
        <v>213.33333333333331</v>
      </c>
      <c r="D20" s="96">
        <v>358.4</v>
      </c>
      <c r="E20" s="153">
        <v>26.528674287500152</v>
      </c>
      <c r="F20" s="152">
        <v>95078.76864640054</v>
      </c>
      <c r="G20" s="152">
        <v>5633</v>
      </c>
      <c r="H20" s="149">
        <v>139090</v>
      </c>
    </row>
    <row r="21" spans="1:8" ht="12.75">
      <c r="A21" s="91">
        <v>1997</v>
      </c>
      <c r="B21" s="96">
        <v>17.4</v>
      </c>
      <c r="C21" s="152">
        <v>201.89655172413794</v>
      </c>
      <c r="D21" s="96">
        <v>351.3</v>
      </c>
      <c r="E21" s="153">
        <v>32.418592910461214</v>
      </c>
      <c r="F21" s="152">
        <v>113886.51689445025</v>
      </c>
      <c r="G21" s="152">
        <v>6283</v>
      </c>
      <c r="H21" s="149">
        <v>170090</v>
      </c>
    </row>
    <row r="22" spans="1:8" ht="12.75">
      <c r="A22" s="91">
        <v>1998</v>
      </c>
      <c r="B22" s="96">
        <v>20.9</v>
      </c>
      <c r="C22" s="152">
        <v>208.9952153110048</v>
      </c>
      <c r="D22" s="96">
        <v>436.8</v>
      </c>
      <c r="E22" s="153">
        <v>30.086665945452143</v>
      </c>
      <c r="F22" s="152">
        <v>131418.55684973497</v>
      </c>
      <c r="G22" s="152">
        <v>8324</v>
      </c>
      <c r="H22" s="149">
        <v>204568</v>
      </c>
    </row>
    <row r="23" spans="1:8" ht="12.75">
      <c r="A23" s="91">
        <v>1999</v>
      </c>
      <c r="B23" s="96">
        <v>22.8</v>
      </c>
      <c r="C23" s="152">
        <f>D23/B23*10</f>
        <v>206.9736842105263</v>
      </c>
      <c r="D23" s="96">
        <v>471.9</v>
      </c>
      <c r="E23" s="153">
        <v>34.119457165867324</v>
      </c>
      <c r="F23" s="152">
        <f>D23*E23*10</f>
        <v>161009.7183657279</v>
      </c>
      <c r="G23" s="152">
        <v>9551</v>
      </c>
      <c r="H23" s="149">
        <v>215495</v>
      </c>
    </row>
    <row r="24" spans="1:8" ht="12.75">
      <c r="A24" s="91">
        <v>2000</v>
      </c>
      <c r="B24" s="96">
        <v>23.863</v>
      </c>
      <c r="C24" s="152">
        <f>D24/B24*10</f>
        <v>202.36307253907725</v>
      </c>
      <c r="D24" s="96">
        <v>482.899</v>
      </c>
      <c r="E24" s="153">
        <v>32.070005889918626</v>
      </c>
      <c r="F24" s="152">
        <f>D24*E24*10</f>
        <v>154865.73774235815</v>
      </c>
      <c r="G24" s="152">
        <v>6292.781</v>
      </c>
      <c r="H24" s="149">
        <v>218166.162</v>
      </c>
    </row>
    <row r="25" spans="1:8" ht="12.75">
      <c r="A25" s="91">
        <v>2001</v>
      </c>
      <c r="B25" s="96">
        <v>24.884</v>
      </c>
      <c r="C25" s="152">
        <f>D25/B25*10</f>
        <v>203.1558431120399</v>
      </c>
      <c r="D25" s="96">
        <v>505.533</v>
      </c>
      <c r="E25" s="153">
        <v>32.73</v>
      </c>
      <c r="F25" s="152">
        <f>D25*E25*10</f>
        <v>165460.9509</v>
      </c>
      <c r="G25" s="152">
        <v>6872.018</v>
      </c>
      <c r="H25" s="149">
        <v>228280.703</v>
      </c>
    </row>
    <row r="26" spans="1:8" ht="12.75">
      <c r="A26" s="91">
        <v>2002</v>
      </c>
      <c r="B26" s="96">
        <v>25.394</v>
      </c>
      <c r="C26" s="152">
        <f>D26/B26*10</f>
        <v>194.79522721902813</v>
      </c>
      <c r="D26" s="96">
        <v>494.663</v>
      </c>
      <c r="E26" s="153">
        <v>37.26</v>
      </c>
      <c r="F26" s="152">
        <f>D26*E26*10</f>
        <v>184311.43379999997</v>
      </c>
      <c r="G26" s="152">
        <v>6493.522</v>
      </c>
      <c r="H26" s="149">
        <v>242549.927</v>
      </c>
    </row>
    <row r="27" spans="1:8" ht="13.5" thickBot="1">
      <c r="A27" s="67" t="s">
        <v>326</v>
      </c>
      <c r="B27" s="98">
        <v>26.4</v>
      </c>
      <c r="C27" s="154">
        <f>D27/B27*10</f>
        <v>185</v>
      </c>
      <c r="D27" s="98">
        <v>488.4</v>
      </c>
      <c r="E27" s="155">
        <v>39.84</v>
      </c>
      <c r="F27" s="154">
        <f>D27*E27*10</f>
        <v>194578.56</v>
      </c>
      <c r="G27" s="154"/>
      <c r="H27" s="156"/>
    </row>
    <row r="28" ht="12.75">
      <c r="A28" s="58" t="s">
        <v>53</v>
      </c>
    </row>
    <row r="29" ht="12.75">
      <c r="A29" s="58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7438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346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>
        <v>46</v>
      </c>
      <c r="C8" s="300">
        <v>85</v>
      </c>
      <c r="D8" s="307">
        <v>7</v>
      </c>
      <c r="E8" s="301">
        <v>138</v>
      </c>
      <c r="F8" s="300">
        <v>17000</v>
      </c>
      <c r="G8" s="300">
        <v>20000</v>
      </c>
      <c r="H8" s="307">
        <v>27000</v>
      </c>
      <c r="I8" s="300">
        <v>2671</v>
      </c>
      <c r="J8" s="285"/>
      <c r="K8" s="285"/>
    </row>
    <row r="9" spans="1:11" ht="12.75">
      <c r="A9" s="77" t="s">
        <v>230</v>
      </c>
      <c r="B9" s="272">
        <v>9</v>
      </c>
      <c r="C9" s="272">
        <v>46</v>
      </c>
      <c r="D9" s="267" t="s">
        <v>20</v>
      </c>
      <c r="E9" s="267">
        <v>55</v>
      </c>
      <c r="F9" s="272">
        <v>12000</v>
      </c>
      <c r="G9" s="272">
        <v>28000</v>
      </c>
      <c r="H9" s="267" t="s">
        <v>20</v>
      </c>
      <c r="I9" s="272">
        <v>1396</v>
      </c>
      <c r="J9" s="285"/>
      <c r="K9" s="285"/>
    </row>
    <row r="10" spans="1:11" ht="12.75">
      <c r="A10" s="77" t="s">
        <v>231</v>
      </c>
      <c r="B10" s="267">
        <v>19</v>
      </c>
      <c r="C10" s="267">
        <v>94</v>
      </c>
      <c r="D10" s="267" t="s">
        <v>20</v>
      </c>
      <c r="E10" s="267">
        <v>113</v>
      </c>
      <c r="F10" s="272">
        <v>10000</v>
      </c>
      <c r="G10" s="272">
        <v>17000</v>
      </c>
      <c r="H10" s="267" t="s">
        <v>20</v>
      </c>
      <c r="I10" s="267">
        <v>1788</v>
      </c>
      <c r="J10" s="285"/>
      <c r="K10" s="285"/>
    </row>
    <row r="11" spans="1:11" ht="12.75">
      <c r="A11" s="77" t="s">
        <v>232</v>
      </c>
      <c r="B11" s="272">
        <v>26</v>
      </c>
      <c r="C11" s="272">
        <v>52</v>
      </c>
      <c r="D11" s="267" t="s">
        <v>20</v>
      </c>
      <c r="E11" s="267">
        <v>78</v>
      </c>
      <c r="F11" s="272">
        <v>18000</v>
      </c>
      <c r="G11" s="272">
        <v>25000</v>
      </c>
      <c r="H11" s="267" t="s">
        <v>20</v>
      </c>
      <c r="I11" s="272">
        <v>1768</v>
      </c>
      <c r="J11" s="285"/>
      <c r="K11" s="285"/>
    </row>
    <row r="12" spans="1:11" ht="12.75">
      <c r="A12" s="286" t="s">
        <v>233</v>
      </c>
      <c r="B12" s="302">
        <v>100</v>
      </c>
      <c r="C12" s="302">
        <v>277</v>
      </c>
      <c r="D12" s="305">
        <v>7</v>
      </c>
      <c r="E12" s="302">
        <v>384</v>
      </c>
      <c r="F12" s="303">
        <v>15480</v>
      </c>
      <c r="G12" s="303">
        <v>21249</v>
      </c>
      <c r="H12" s="305">
        <v>27000</v>
      </c>
      <c r="I12" s="302">
        <v>7623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10</v>
      </c>
      <c r="C14" s="302" t="s">
        <v>20</v>
      </c>
      <c r="D14" s="302" t="s">
        <v>20</v>
      </c>
      <c r="E14" s="302">
        <v>10</v>
      </c>
      <c r="F14" s="303">
        <v>15000</v>
      </c>
      <c r="G14" s="302" t="s">
        <v>20</v>
      </c>
      <c r="H14" s="302" t="s">
        <v>20</v>
      </c>
      <c r="I14" s="303">
        <v>150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>
        <v>40</v>
      </c>
      <c r="C16" s="302">
        <v>1</v>
      </c>
      <c r="D16" s="302" t="s">
        <v>20</v>
      </c>
      <c r="E16" s="302">
        <v>41</v>
      </c>
      <c r="F16" s="303">
        <v>22000</v>
      </c>
      <c r="G16" s="303">
        <v>24000</v>
      </c>
      <c r="H16" s="302" t="s">
        <v>20</v>
      </c>
      <c r="I16" s="302">
        <v>904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15</v>
      </c>
      <c r="D18" s="267" t="s">
        <v>20</v>
      </c>
      <c r="E18" s="267">
        <v>15</v>
      </c>
      <c r="F18" s="272" t="s">
        <v>20</v>
      </c>
      <c r="G18" s="272">
        <v>23500</v>
      </c>
      <c r="H18" s="267" t="s">
        <v>20</v>
      </c>
      <c r="I18" s="272">
        <v>353</v>
      </c>
      <c r="J18" s="285"/>
      <c r="K18" s="285"/>
    </row>
    <row r="19" spans="1:11" ht="12.75">
      <c r="A19" s="77" t="s">
        <v>237</v>
      </c>
      <c r="B19" s="272">
        <v>12</v>
      </c>
      <c r="C19" s="267" t="s">
        <v>20</v>
      </c>
      <c r="D19" s="267" t="s">
        <v>20</v>
      </c>
      <c r="E19" s="267">
        <v>12</v>
      </c>
      <c r="F19" s="272">
        <v>18000</v>
      </c>
      <c r="G19" s="267" t="s">
        <v>20</v>
      </c>
      <c r="H19" s="267" t="s">
        <v>20</v>
      </c>
      <c r="I19" s="272">
        <v>216</v>
      </c>
      <c r="J19" s="285"/>
      <c r="K19" s="285"/>
    </row>
    <row r="20" spans="1:11" ht="12.75">
      <c r="A20" s="77" t="s">
        <v>238</v>
      </c>
      <c r="B20" s="272">
        <v>8</v>
      </c>
      <c r="C20" s="272">
        <v>7</v>
      </c>
      <c r="D20" s="267" t="s">
        <v>20</v>
      </c>
      <c r="E20" s="267">
        <v>15</v>
      </c>
      <c r="F20" s="272">
        <v>17500</v>
      </c>
      <c r="G20" s="272">
        <v>22500</v>
      </c>
      <c r="H20" s="267" t="s">
        <v>20</v>
      </c>
      <c r="I20" s="272">
        <v>298</v>
      </c>
      <c r="J20" s="285"/>
      <c r="K20" s="285"/>
    </row>
    <row r="21" spans="1:11" ht="12.75">
      <c r="A21" s="286" t="s">
        <v>366</v>
      </c>
      <c r="B21" s="302">
        <v>20</v>
      </c>
      <c r="C21" s="302">
        <v>22</v>
      </c>
      <c r="D21" s="302" t="s">
        <v>20</v>
      </c>
      <c r="E21" s="302">
        <v>42</v>
      </c>
      <c r="F21" s="303">
        <v>17800</v>
      </c>
      <c r="G21" s="303">
        <v>23182</v>
      </c>
      <c r="H21" s="302" t="s">
        <v>20</v>
      </c>
      <c r="I21" s="302">
        <v>867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5749</v>
      </c>
      <c r="D23" s="302" t="s">
        <v>20</v>
      </c>
      <c r="E23" s="302">
        <v>5749</v>
      </c>
      <c r="F23" s="302" t="s">
        <v>20</v>
      </c>
      <c r="G23" s="303">
        <v>13496</v>
      </c>
      <c r="H23" s="302" t="s">
        <v>20</v>
      </c>
      <c r="I23" s="303">
        <v>77589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1994</v>
      </c>
      <c r="D25" s="302" t="s">
        <v>20</v>
      </c>
      <c r="E25" s="302">
        <v>1994</v>
      </c>
      <c r="F25" s="302" t="s">
        <v>20</v>
      </c>
      <c r="G25" s="303">
        <v>22700</v>
      </c>
      <c r="H25" s="302" t="s">
        <v>20</v>
      </c>
      <c r="I25" s="303">
        <v>45264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 t="s">
        <v>20</v>
      </c>
      <c r="D27" s="267" t="s">
        <v>20</v>
      </c>
      <c r="E27" s="267" t="s">
        <v>20</v>
      </c>
      <c r="F27" s="267" t="s">
        <v>20</v>
      </c>
      <c r="G27" s="272" t="s">
        <v>20</v>
      </c>
      <c r="H27" s="267" t="s">
        <v>20</v>
      </c>
      <c r="I27" s="267" t="s">
        <v>20</v>
      </c>
      <c r="J27" s="285"/>
      <c r="K27" s="285"/>
    </row>
    <row r="28" spans="1:11" ht="12.75">
      <c r="A28" s="77" t="s">
        <v>242</v>
      </c>
      <c r="B28" s="267" t="s">
        <v>20</v>
      </c>
      <c r="C28" s="267">
        <v>4</v>
      </c>
      <c r="D28" s="267" t="s">
        <v>20</v>
      </c>
      <c r="E28" s="267">
        <v>4</v>
      </c>
      <c r="F28" s="267" t="s">
        <v>20</v>
      </c>
      <c r="G28" s="272">
        <v>26250</v>
      </c>
      <c r="H28" s="267" t="s">
        <v>20</v>
      </c>
      <c r="I28" s="267">
        <v>105</v>
      </c>
      <c r="J28" s="285"/>
      <c r="K28" s="285"/>
    </row>
    <row r="29" spans="1:11" ht="12.75">
      <c r="A29" s="77" t="s">
        <v>243</v>
      </c>
      <c r="B29" s="267" t="s">
        <v>20</v>
      </c>
      <c r="C29" s="272">
        <v>347</v>
      </c>
      <c r="D29" s="267" t="s">
        <v>20</v>
      </c>
      <c r="E29" s="267">
        <v>347</v>
      </c>
      <c r="F29" s="267" t="s">
        <v>20</v>
      </c>
      <c r="G29" s="272">
        <v>14000</v>
      </c>
      <c r="H29" s="267" t="s">
        <v>20</v>
      </c>
      <c r="I29" s="272">
        <v>4858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351</v>
      </c>
      <c r="D30" s="302" t="s">
        <v>20</v>
      </c>
      <c r="E30" s="302">
        <v>351</v>
      </c>
      <c r="F30" s="302" t="s">
        <v>20</v>
      </c>
      <c r="G30" s="303">
        <v>14140</v>
      </c>
      <c r="H30" s="302" t="s">
        <v>20</v>
      </c>
      <c r="I30" s="302">
        <v>4963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24</v>
      </c>
      <c r="C32" s="304">
        <v>420</v>
      </c>
      <c r="D32" s="267" t="s">
        <v>20</v>
      </c>
      <c r="E32" s="267">
        <v>444</v>
      </c>
      <c r="F32" s="304">
        <v>9652</v>
      </c>
      <c r="G32" s="304">
        <v>20114</v>
      </c>
      <c r="H32" s="267" t="s">
        <v>20</v>
      </c>
      <c r="I32" s="272">
        <v>8680</v>
      </c>
      <c r="J32" s="285"/>
      <c r="K32" s="285"/>
    </row>
    <row r="33" spans="1:11" ht="12.75">
      <c r="A33" s="77" t="s">
        <v>245</v>
      </c>
      <c r="B33" s="304">
        <v>19</v>
      </c>
      <c r="C33" s="304">
        <v>32</v>
      </c>
      <c r="D33" s="267" t="s">
        <v>20</v>
      </c>
      <c r="E33" s="267">
        <v>51</v>
      </c>
      <c r="F33" s="304">
        <v>15000</v>
      </c>
      <c r="G33" s="304">
        <v>25000</v>
      </c>
      <c r="H33" s="267" t="s">
        <v>20</v>
      </c>
      <c r="I33" s="272">
        <v>1085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45</v>
      </c>
      <c r="D34" s="267" t="s">
        <v>20</v>
      </c>
      <c r="E34" s="267">
        <v>45</v>
      </c>
      <c r="F34" s="304" t="s">
        <v>20</v>
      </c>
      <c r="G34" s="304">
        <v>22844</v>
      </c>
      <c r="H34" s="267" t="s">
        <v>20</v>
      </c>
      <c r="I34" s="272">
        <v>1028</v>
      </c>
      <c r="J34" s="285"/>
      <c r="K34" s="285"/>
    </row>
    <row r="35" spans="1:11" ht="12.75">
      <c r="A35" s="77" t="s">
        <v>247</v>
      </c>
      <c r="B35" s="304" t="s">
        <v>20</v>
      </c>
      <c r="C35" s="304">
        <v>471</v>
      </c>
      <c r="D35" s="267" t="s">
        <v>20</v>
      </c>
      <c r="E35" s="267">
        <v>471</v>
      </c>
      <c r="F35" s="304" t="s">
        <v>20</v>
      </c>
      <c r="G35" s="304">
        <v>25740</v>
      </c>
      <c r="H35" s="267" t="s">
        <v>20</v>
      </c>
      <c r="I35" s="272">
        <v>12124</v>
      </c>
      <c r="J35" s="285"/>
      <c r="K35" s="285"/>
    </row>
    <row r="36" spans="1:11" ht="12.75">
      <c r="A36" s="286" t="s">
        <v>248</v>
      </c>
      <c r="B36" s="302">
        <v>43</v>
      </c>
      <c r="C36" s="302">
        <v>968</v>
      </c>
      <c r="D36" s="302" t="s">
        <v>20</v>
      </c>
      <c r="E36" s="302">
        <v>1011</v>
      </c>
      <c r="F36" s="303">
        <v>12015</v>
      </c>
      <c r="G36" s="303">
        <v>23140</v>
      </c>
      <c r="H36" s="302" t="s">
        <v>20</v>
      </c>
      <c r="I36" s="302">
        <v>22917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>
        <v>14</v>
      </c>
      <c r="C38" s="303">
        <v>268</v>
      </c>
      <c r="D38" s="302" t="s">
        <v>20</v>
      </c>
      <c r="E38" s="302">
        <v>282</v>
      </c>
      <c r="F38" s="303">
        <v>7800</v>
      </c>
      <c r="G38" s="303">
        <v>33700</v>
      </c>
      <c r="H38" s="302" t="s">
        <v>20</v>
      </c>
      <c r="I38" s="303">
        <v>9141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5</v>
      </c>
      <c r="D40" s="267" t="s">
        <v>20</v>
      </c>
      <c r="E40" s="267">
        <v>5</v>
      </c>
      <c r="F40" s="267" t="s">
        <v>20</v>
      </c>
      <c r="G40" s="272">
        <v>24500</v>
      </c>
      <c r="H40" s="267" t="s">
        <v>20</v>
      </c>
      <c r="I40" s="272">
        <v>123</v>
      </c>
      <c r="J40" s="285"/>
      <c r="K40" s="285"/>
    </row>
    <row r="41" spans="1:11" ht="12.75">
      <c r="A41" s="77" t="s">
        <v>251</v>
      </c>
      <c r="B41" s="272">
        <v>7</v>
      </c>
      <c r="C41" s="272">
        <v>21</v>
      </c>
      <c r="D41" s="267" t="s">
        <v>20</v>
      </c>
      <c r="E41" s="267">
        <v>28</v>
      </c>
      <c r="F41" s="272">
        <v>11000</v>
      </c>
      <c r="G41" s="272">
        <v>20000</v>
      </c>
      <c r="H41" s="267" t="s">
        <v>20</v>
      </c>
      <c r="I41" s="272">
        <v>497</v>
      </c>
      <c r="J41" s="285"/>
      <c r="K41" s="285"/>
    </row>
    <row r="42" spans="1:11" ht="12.75">
      <c r="A42" s="77" t="s">
        <v>252</v>
      </c>
      <c r="B42" s="272">
        <v>1</v>
      </c>
      <c r="C42" s="272">
        <v>27</v>
      </c>
      <c r="D42" s="267" t="s">
        <v>20</v>
      </c>
      <c r="E42" s="267">
        <v>28</v>
      </c>
      <c r="F42" s="272">
        <v>12000</v>
      </c>
      <c r="G42" s="272">
        <v>25000</v>
      </c>
      <c r="H42" s="267" t="s">
        <v>20</v>
      </c>
      <c r="I42" s="272">
        <v>687</v>
      </c>
      <c r="J42" s="285"/>
      <c r="K42" s="285"/>
    </row>
    <row r="43" spans="1:11" ht="12.75">
      <c r="A43" s="77" t="s">
        <v>253</v>
      </c>
      <c r="B43" s="267" t="s">
        <v>20</v>
      </c>
      <c r="C43" s="272" t="s">
        <v>20</v>
      </c>
      <c r="D43" s="267" t="s">
        <v>20</v>
      </c>
      <c r="E43" s="267" t="s">
        <v>20</v>
      </c>
      <c r="F43" s="267" t="s">
        <v>20</v>
      </c>
      <c r="G43" s="272" t="s">
        <v>20</v>
      </c>
      <c r="H43" s="267" t="s">
        <v>20</v>
      </c>
      <c r="I43" s="272" t="s">
        <v>20</v>
      </c>
      <c r="J43" s="285"/>
      <c r="K43" s="285"/>
    </row>
    <row r="44" spans="1:11" ht="12.75">
      <c r="A44" s="77" t="s">
        <v>254</v>
      </c>
      <c r="B44" s="272" t="s">
        <v>20</v>
      </c>
      <c r="C44" s="272">
        <v>1</v>
      </c>
      <c r="D44" s="267" t="s">
        <v>20</v>
      </c>
      <c r="E44" s="267">
        <v>1</v>
      </c>
      <c r="F44" s="272" t="s">
        <v>20</v>
      </c>
      <c r="G44" s="272">
        <v>18000</v>
      </c>
      <c r="H44" s="267" t="s">
        <v>20</v>
      </c>
      <c r="I44" s="272">
        <v>18</v>
      </c>
      <c r="J44" s="285"/>
      <c r="K44" s="285"/>
    </row>
    <row r="45" spans="1:11" ht="12.75">
      <c r="A45" s="77" t="s">
        <v>255</v>
      </c>
      <c r="B45" s="267" t="s">
        <v>20</v>
      </c>
      <c r="C45" s="272" t="s">
        <v>20</v>
      </c>
      <c r="D45" s="267" t="s">
        <v>20</v>
      </c>
      <c r="E45" s="267" t="s">
        <v>20</v>
      </c>
      <c r="F45" s="267" t="s">
        <v>20</v>
      </c>
      <c r="G45" s="272" t="s">
        <v>20</v>
      </c>
      <c r="H45" s="267" t="s">
        <v>20</v>
      </c>
      <c r="I45" s="272" t="s">
        <v>20</v>
      </c>
      <c r="J45" s="285"/>
      <c r="K45" s="285"/>
    </row>
    <row r="46" spans="1:11" ht="12.75">
      <c r="A46" s="77" t="s">
        <v>256</v>
      </c>
      <c r="B46" s="272" t="s">
        <v>20</v>
      </c>
      <c r="C46" s="272">
        <v>2</v>
      </c>
      <c r="D46" s="267" t="s">
        <v>20</v>
      </c>
      <c r="E46" s="267">
        <v>2</v>
      </c>
      <c r="F46" s="272" t="s">
        <v>20</v>
      </c>
      <c r="G46" s="272">
        <v>19000</v>
      </c>
      <c r="H46" s="267" t="s">
        <v>20</v>
      </c>
      <c r="I46" s="272">
        <v>38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75</v>
      </c>
      <c r="D47" s="267" t="s">
        <v>20</v>
      </c>
      <c r="E47" s="267">
        <v>75</v>
      </c>
      <c r="F47" s="267" t="s">
        <v>20</v>
      </c>
      <c r="G47" s="272">
        <v>24000</v>
      </c>
      <c r="H47" s="267" t="s">
        <v>20</v>
      </c>
      <c r="I47" s="272">
        <v>1800</v>
      </c>
      <c r="J47" s="285"/>
      <c r="K47" s="285"/>
    </row>
    <row r="48" spans="1:11" ht="12.75">
      <c r="A48" s="77" t="s">
        <v>258</v>
      </c>
      <c r="B48" s="272" t="s">
        <v>20</v>
      </c>
      <c r="C48" s="272">
        <v>27</v>
      </c>
      <c r="D48" s="267" t="s">
        <v>20</v>
      </c>
      <c r="E48" s="267">
        <v>27</v>
      </c>
      <c r="F48" s="272" t="s">
        <v>20</v>
      </c>
      <c r="G48" s="272">
        <v>30000</v>
      </c>
      <c r="H48" s="267" t="s">
        <v>20</v>
      </c>
      <c r="I48" s="272">
        <v>810</v>
      </c>
      <c r="J48" s="285"/>
      <c r="K48" s="285"/>
    </row>
    <row r="49" spans="1:11" ht="12.75">
      <c r="A49" s="286" t="s">
        <v>368</v>
      </c>
      <c r="B49" s="302">
        <v>8</v>
      </c>
      <c r="C49" s="302">
        <v>158</v>
      </c>
      <c r="D49" s="302" t="s">
        <v>20</v>
      </c>
      <c r="E49" s="302">
        <v>166</v>
      </c>
      <c r="F49" s="303">
        <v>11125</v>
      </c>
      <c r="G49" s="303">
        <v>24579</v>
      </c>
      <c r="H49" s="302" t="s">
        <v>20</v>
      </c>
      <c r="I49" s="302">
        <v>3973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293</v>
      </c>
      <c r="D51" s="302" t="s">
        <v>20</v>
      </c>
      <c r="E51" s="302">
        <v>293</v>
      </c>
      <c r="F51" s="302" t="s">
        <v>20</v>
      </c>
      <c r="G51" s="303">
        <v>25000</v>
      </c>
      <c r="H51" s="302" t="s">
        <v>20</v>
      </c>
      <c r="I51" s="303">
        <v>7325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67" t="s">
        <v>20</v>
      </c>
      <c r="C53" s="272">
        <v>50</v>
      </c>
      <c r="D53" s="267" t="s">
        <v>20</v>
      </c>
      <c r="E53" s="267">
        <v>50</v>
      </c>
      <c r="F53" s="267" t="s">
        <v>20</v>
      </c>
      <c r="G53" s="272">
        <v>22000</v>
      </c>
      <c r="H53" s="267" t="s">
        <v>20</v>
      </c>
      <c r="I53" s="272">
        <v>1100</v>
      </c>
      <c r="J53" s="285"/>
      <c r="K53" s="285"/>
    </row>
    <row r="54" spans="1:11" ht="12.75">
      <c r="A54" s="77" t="s">
        <v>261</v>
      </c>
      <c r="B54" s="267" t="s">
        <v>20</v>
      </c>
      <c r="C54" s="272">
        <v>80</v>
      </c>
      <c r="D54" s="267" t="s">
        <v>20</v>
      </c>
      <c r="E54" s="267">
        <v>80</v>
      </c>
      <c r="F54" s="267" t="s">
        <v>20</v>
      </c>
      <c r="G54" s="272">
        <v>20250</v>
      </c>
      <c r="H54" s="267" t="s">
        <v>20</v>
      </c>
      <c r="I54" s="272">
        <v>1620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2</v>
      </c>
      <c r="D55" s="267" t="s">
        <v>20</v>
      </c>
      <c r="E55" s="267">
        <v>2</v>
      </c>
      <c r="F55" s="267" t="s">
        <v>20</v>
      </c>
      <c r="G55" s="272">
        <v>19000</v>
      </c>
      <c r="H55" s="267" t="s">
        <v>20</v>
      </c>
      <c r="I55" s="272">
        <v>38</v>
      </c>
      <c r="J55" s="285"/>
      <c r="K55" s="285"/>
    </row>
    <row r="56" spans="1:11" ht="12.75">
      <c r="A56" s="77" t="s">
        <v>263</v>
      </c>
      <c r="B56" s="267" t="s">
        <v>20</v>
      </c>
      <c r="C56" s="272">
        <v>2</v>
      </c>
      <c r="D56" s="267" t="s">
        <v>20</v>
      </c>
      <c r="E56" s="267">
        <v>2</v>
      </c>
      <c r="F56" s="267" t="s">
        <v>20</v>
      </c>
      <c r="G56" s="272">
        <v>21000</v>
      </c>
      <c r="H56" s="267" t="s">
        <v>20</v>
      </c>
      <c r="I56" s="272">
        <v>42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260</v>
      </c>
      <c r="D57" s="267" t="s">
        <v>20</v>
      </c>
      <c r="E57" s="267">
        <v>260</v>
      </c>
      <c r="F57" s="267" t="s">
        <v>20</v>
      </c>
      <c r="G57" s="272">
        <v>26600</v>
      </c>
      <c r="H57" s="267" t="s">
        <v>20</v>
      </c>
      <c r="I57" s="272">
        <v>6916</v>
      </c>
      <c r="J57" s="285"/>
      <c r="K57" s="285"/>
    </row>
    <row r="58" spans="1:11" ht="12.75">
      <c r="A58" s="286" t="s">
        <v>265</v>
      </c>
      <c r="B58" s="302" t="s">
        <v>20</v>
      </c>
      <c r="C58" s="302">
        <v>394</v>
      </c>
      <c r="D58" s="302" t="s">
        <v>20</v>
      </c>
      <c r="E58" s="302">
        <v>394</v>
      </c>
      <c r="F58" s="302" t="s">
        <v>20</v>
      </c>
      <c r="G58" s="303">
        <v>24660</v>
      </c>
      <c r="H58" s="302" t="s">
        <v>20</v>
      </c>
      <c r="I58" s="302">
        <v>9716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3406</v>
      </c>
      <c r="D60" s="272" t="s">
        <v>20</v>
      </c>
      <c r="E60" s="267">
        <v>3406</v>
      </c>
      <c r="F60" s="267" t="s">
        <v>20</v>
      </c>
      <c r="G60" s="272">
        <v>22247</v>
      </c>
      <c r="H60" s="272" t="s">
        <v>20</v>
      </c>
      <c r="I60" s="272">
        <v>75773</v>
      </c>
      <c r="J60" s="285"/>
      <c r="K60" s="285"/>
    </row>
    <row r="61" spans="1:11" ht="12.75">
      <c r="A61" s="77" t="s">
        <v>267</v>
      </c>
      <c r="B61" s="272">
        <v>2</v>
      </c>
      <c r="C61" s="272">
        <v>360</v>
      </c>
      <c r="D61" s="267" t="s">
        <v>20</v>
      </c>
      <c r="E61" s="267">
        <v>362</v>
      </c>
      <c r="F61" s="272">
        <v>12000</v>
      </c>
      <c r="G61" s="272">
        <v>27000</v>
      </c>
      <c r="H61" s="267" t="s">
        <v>20</v>
      </c>
      <c r="I61" s="272">
        <v>9744</v>
      </c>
      <c r="J61" s="285"/>
      <c r="K61" s="285"/>
    </row>
    <row r="62" spans="1:11" ht="12.75">
      <c r="A62" s="77" t="s">
        <v>268</v>
      </c>
      <c r="B62" s="267" t="s">
        <v>20</v>
      </c>
      <c r="C62" s="272">
        <v>297</v>
      </c>
      <c r="D62" s="267" t="s">
        <v>20</v>
      </c>
      <c r="E62" s="267">
        <v>297</v>
      </c>
      <c r="F62" s="267" t="s">
        <v>20</v>
      </c>
      <c r="G62" s="272">
        <v>25000</v>
      </c>
      <c r="H62" s="267" t="s">
        <v>20</v>
      </c>
      <c r="I62" s="272">
        <v>7425</v>
      </c>
      <c r="J62" s="285"/>
      <c r="K62" s="285"/>
    </row>
    <row r="63" spans="1:11" ht="12.75">
      <c r="A63" s="286" t="s">
        <v>269</v>
      </c>
      <c r="B63" s="302">
        <v>2</v>
      </c>
      <c r="C63" s="302">
        <v>4063</v>
      </c>
      <c r="D63" s="302" t="s">
        <v>20</v>
      </c>
      <c r="E63" s="302">
        <v>4065</v>
      </c>
      <c r="F63" s="303">
        <v>12000</v>
      </c>
      <c r="G63" s="303">
        <v>22869</v>
      </c>
      <c r="H63" s="303" t="s">
        <v>20</v>
      </c>
      <c r="I63" s="302">
        <v>92942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8854</v>
      </c>
      <c r="D65" s="302" t="s">
        <v>20</v>
      </c>
      <c r="E65" s="302">
        <v>8854</v>
      </c>
      <c r="F65" s="302" t="s">
        <v>20</v>
      </c>
      <c r="G65" s="303">
        <v>18328</v>
      </c>
      <c r="H65" s="302" t="s">
        <v>20</v>
      </c>
      <c r="I65" s="303">
        <v>162276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>
        <v>20</v>
      </c>
      <c r="D67" s="267" t="s">
        <v>20</v>
      </c>
      <c r="E67" s="267">
        <v>20</v>
      </c>
      <c r="F67" s="267" t="s">
        <v>20</v>
      </c>
      <c r="G67" s="272">
        <v>20000</v>
      </c>
      <c r="H67" s="267" t="s">
        <v>20</v>
      </c>
      <c r="I67" s="272">
        <v>400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20</v>
      </c>
      <c r="D68" s="267" t="s">
        <v>20</v>
      </c>
      <c r="E68" s="267">
        <v>20</v>
      </c>
      <c r="F68" s="267" t="s">
        <v>20</v>
      </c>
      <c r="G68" s="272">
        <v>20000</v>
      </c>
      <c r="H68" s="267" t="s">
        <v>20</v>
      </c>
      <c r="I68" s="272">
        <v>400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40</v>
      </c>
      <c r="D69" s="302" t="s">
        <v>20</v>
      </c>
      <c r="E69" s="302">
        <v>40</v>
      </c>
      <c r="F69" s="302" t="s">
        <v>20</v>
      </c>
      <c r="G69" s="303">
        <v>20000</v>
      </c>
      <c r="H69" s="302" t="s">
        <v>20</v>
      </c>
      <c r="I69" s="302">
        <v>800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>
        <v>60</v>
      </c>
      <c r="D71" s="272" t="s">
        <v>20</v>
      </c>
      <c r="E71" s="267">
        <v>60</v>
      </c>
      <c r="F71" s="267" t="s">
        <v>20</v>
      </c>
      <c r="G71" s="272">
        <v>25000</v>
      </c>
      <c r="H71" s="272" t="s">
        <v>20</v>
      </c>
      <c r="I71" s="272">
        <v>1500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337</v>
      </c>
      <c r="D72" s="267" t="s">
        <v>20</v>
      </c>
      <c r="E72" s="267">
        <v>337</v>
      </c>
      <c r="F72" s="267" t="s">
        <v>20</v>
      </c>
      <c r="G72" s="272">
        <v>35000</v>
      </c>
      <c r="H72" s="267" t="s">
        <v>20</v>
      </c>
      <c r="I72" s="272">
        <v>14500</v>
      </c>
      <c r="J72" s="285"/>
      <c r="K72" s="285"/>
    </row>
    <row r="73" spans="1:11" ht="12.75">
      <c r="A73" s="77" t="s">
        <v>276</v>
      </c>
      <c r="B73" s="272" t="s">
        <v>20</v>
      </c>
      <c r="C73" s="272">
        <v>53</v>
      </c>
      <c r="D73" s="267" t="s">
        <v>20</v>
      </c>
      <c r="E73" s="267">
        <v>53</v>
      </c>
      <c r="F73" s="272" t="s">
        <v>20</v>
      </c>
      <c r="G73" s="272">
        <v>25000</v>
      </c>
      <c r="H73" s="267" t="s">
        <v>20</v>
      </c>
      <c r="I73" s="272">
        <v>1325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710</v>
      </c>
      <c r="D74" s="267" t="s">
        <v>20</v>
      </c>
      <c r="E74" s="267">
        <v>710</v>
      </c>
      <c r="F74" s="267" t="s">
        <v>20</v>
      </c>
      <c r="G74" s="272">
        <v>24300</v>
      </c>
      <c r="H74" s="267" t="s">
        <v>20</v>
      </c>
      <c r="I74" s="272">
        <v>17253</v>
      </c>
      <c r="J74" s="285"/>
      <c r="K74" s="285"/>
    </row>
    <row r="75" spans="1:11" ht="12.75">
      <c r="A75" s="77" t="s">
        <v>278</v>
      </c>
      <c r="B75" s="272">
        <v>10</v>
      </c>
      <c r="C75" s="272">
        <v>37</v>
      </c>
      <c r="D75" s="267" t="s">
        <v>20</v>
      </c>
      <c r="E75" s="267">
        <v>47</v>
      </c>
      <c r="F75" s="272">
        <v>6000</v>
      </c>
      <c r="G75" s="272">
        <v>20000</v>
      </c>
      <c r="H75" s="267" t="s">
        <v>20</v>
      </c>
      <c r="I75" s="272">
        <v>800</v>
      </c>
      <c r="J75" s="285"/>
      <c r="K75" s="285"/>
    </row>
    <row r="76" spans="1:11" ht="12.75">
      <c r="A76" s="77" t="s">
        <v>279</v>
      </c>
      <c r="B76" s="272">
        <v>9</v>
      </c>
      <c r="C76" s="272">
        <v>82</v>
      </c>
      <c r="D76" s="267" t="s">
        <v>20</v>
      </c>
      <c r="E76" s="267">
        <v>91</v>
      </c>
      <c r="F76" s="272">
        <v>5000</v>
      </c>
      <c r="G76" s="272">
        <v>18865</v>
      </c>
      <c r="H76" s="267" t="s">
        <v>20</v>
      </c>
      <c r="I76" s="272">
        <v>1592</v>
      </c>
      <c r="J76" s="285"/>
      <c r="K76" s="285"/>
    </row>
    <row r="77" spans="1:11" ht="12.75">
      <c r="A77" s="77" t="s">
        <v>280</v>
      </c>
      <c r="B77" s="267" t="s">
        <v>20</v>
      </c>
      <c r="C77" s="272">
        <v>233</v>
      </c>
      <c r="D77" s="267" t="s">
        <v>20</v>
      </c>
      <c r="E77" s="267">
        <v>233</v>
      </c>
      <c r="F77" s="267" t="s">
        <v>20</v>
      </c>
      <c r="G77" s="272">
        <v>30000</v>
      </c>
      <c r="H77" s="267" t="s">
        <v>20</v>
      </c>
      <c r="I77" s="272">
        <v>6990</v>
      </c>
      <c r="J77" s="285"/>
      <c r="K77" s="285"/>
    </row>
    <row r="78" spans="1:11" ht="12.75">
      <c r="A78" s="77" t="s">
        <v>281</v>
      </c>
      <c r="B78" s="271">
        <v>2</v>
      </c>
      <c r="C78" s="272">
        <v>72</v>
      </c>
      <c r="D78" s="267" t="s">
        <v>20</v>
      </c>
      <c r="E78" s="267">
        <v>74</v>
      </c>
      <c r="F78" s="271">
        <v>6563</v>
      </c>
      <c r="G78" s="272">
        <v>27500</v>
      </c>
      <c r="H78" s="267" t="s">
        <v>20</v>
      </c>
      <c r="I78" s="272">
        <v>1993</v>
      </c>
      <c r="J78" s="285"/>
      <c r="K78" s="285"/>
    </row>
    <row r="79" spans="1:11" ht="12.75">
      <c r="A79" s="286" t="s">
        <v>369</v>
      </c>
      <c r="B79" s="302">
        <v>21</v>
      </c>
      <c r="C79" s="302">
        <v>1584</v>
      </c>
      <c r="D79" s="302" t="s">
        <v>20</v>
      </c>
      <c r="E79" s="302">
        <v>1605</v>
      </c>
      <c r="F79" s="303">
        <v>5625</v>
      </c>
      <c r="G79" s="303">
        <v>27228</v>
      </c>
      <c r="H79" s="303" t="s">
        <v>20</v>
      </c>
      <c r="I79" s="302">
        <v>45953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67" t="s">
        <v>20</v>
      </c>
      <c r="C81" s="272">
        <v>59</v>
      </c>
      <c r="D81" s="267" t="s">
        <v>20</v>
      </c>
      <c r="E81" s="267">
        <v>59</v>
      </c>
      <c r="F81" s="267" t="s">
        <v>20</v>
      </c>
      <c r="G81" s="272">
        <v>20000</v>
      </c>
      <c r="H81" s="267" t="s">
        <v>20</v>
      </c>
      <c r="I81" s="272">
        <v>1180</v>
      </c>
      <c r="J81" s="285"/>
      <c r="K81" s="285"/>
    </row>
    <row r="82" spans="1:11" ht="12.75">
      <c r="A82" s="77" t="s">
        <v>283</v>
      </c>
      <c r="B82" s="272" t="s">
        <v>20</v>
      </c>
      <c r="C82" s="272">
        <v>54</v>
      </c>
      <c r="D82" s="267" t="s">
        <v>20</v>
      </c>
      <c r="E82" s="267">
        <v>54</v>
      </c>
      <c r="F82" s="272" t="s">
        <v>20</v>
      </c>
      <c r="G82" s="272">
        <v>20000</v>
      </c>
      <c r="H82" s="267" t="s">
        <v>20</v>
      </c>
      <c r="I82" s="272">
        <v>1080</v>
      </c>
      <c r="J82" s="285"/>
      <c r="K82" s="285"/>
    </row>
    <row r="83" spans="1:11" ht="12.75">
      <c r="A83" s="286" t="s">
        <v>284</v>
      </c>
      <c r="B83" s="303" t="s">
        <v>20</v>
      </c>
      <c r="C83" s="303">
        <v>113</v>
      </c>
      <c r="D83" s="302" t="s">
        <v>20</v>
      </c>
      <c r="E83" s="302">
        <v>113</v>
      </c>
      <c r="F83" s="303" t="s">
        <v>20</v>
      </c>
      <c r="G83" s="303">
        <v>20000</v>
      </c>
      <c r="H83" s="302" t="s">
        <v>20</v>
      </c>
      <c r="I83" s="303">
        <v>2260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258</v>
      </c>
      <c r="C85" s="277">
        <v>25129</v>
      </c>
      <c r="D85" s="277">
        <v>7</v>
      </c>
      <c r="E85" s="277">
        <v>25394</v>
      </c>
      <c r="F85" s="306">
        <v>14694</v>
      </c>
      <c r="G85" s="306">
        <v>19419</v>
      </c>
      <c r="H85" s="306">
        <v>27000</v>
      </c>
      <c r="I85" s="277">
        <v>494663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H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54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3">
        <v>41.7</v>
      </c>
      <c r="C9" s="83">
        <v>59.6</v>
      </c>
      <c r="D9" s="83">
        <v>248.6</v>
      </c>
      <c r="E9" s="85">
        <v>46.2238409481567</v>
      </c>
      <c r="F9" s="86">
        <v>121891.26489007488</v>
      </c>
      <c r="G9" s="84">
        <v>445</v>
      </c>
      <c r="H9" s="84">
        <v>34135</v>
      </c>
    </row>
    <row r="10" spans="1:8" ht="12.75">
      <c r="A10" s="65">
        <v>1986</v>
      </c>
      <c r="B10" s="87">
        <v>39.9</v>
      </c>
      <c r="C10" s="87">
        <v>59.6</v>
      </c>
      <c r="D10" s="87">
        <v>237.8</v>
      </c>
      <c r="E10" s="89">
        <v>102.44852331325954</v>
      </c>
      <c r="F10" s="90">
        <v>263802.24297717353</v>
      </c>
      <c r="G10" s="88">
        <v>11</v>
      </c>
      <c r="H10" s="88">
        <v>1443</v>
      </c>
    </row>
    <row r="11" spans="1:8" ht="12.75">
      <c r="A11" s="65">
        <v>1987</v>
      </c>
      <c r="B11" s="87">
        <v>42.5</v>
      </c>
      <c r="C11" s="87">
        <v>56.1</v>
      </c>
      <c r="D11" s="87">
        <v>238.4</v>
      </c>
      <c r="E11" s="89">
        <v>82.02012188525477</v>
      </c>
      <c r="F11" s="90">
        <v>228919.50043873882</v>
      </c>
      <c r="G11" s="88">
        <v>304</v>
      </c>
      <c r="H11" s="88">
        <v>4400</v>
      </c>
    </row>
    <row r="12" spans="1:8" ht="12.75">
      <c r="A12" s="65">
        <v>1988</v>
      </c>
      <c r="B12" s="87">
        <v>41.6</v>
      </c>
      <c r="C12" s="87">
        <v>61.4</v>
      </c>
      <c r="D12" s="87">
        <v>255.5</v>
      </c>
      <c r="E12" s="89">
        <v>58.586659935331106</v>
      </c>
      <c r="F12" s="90">
        <v>149688.0747178248</v>
      </c>
      <c r="G12" s="88">
        <v>168</v>
      </c>
      <c r="H12" s="88">
        <v>7137</v>
      </c>
    </row>
    <row r="13" spans="1:8" ht="12.75">
      <c r="A13" s="65">
        <v>1989</v>
      </c>
      <c r="B13" s="87">
        <v>38.8</v>
      </c>
      <c r="C13" s="87">
        <v>60.27711185007605</v>
      </c>
      <c r="D13" s="87">
        <v>233.8</v>
      </c>
      <c r="E13" s="89">
        <v>61.77803420960899</v>
      </c>
      <c r="F13" s="90">
        <v>144437.04398206578</v>
      </c>
      <c r="G13" s="88">
        <v>484</v>
      </c>
      <c r="H13" s="88">
        <v>5506</v>
      </c>
    </row>
    <row r="14" spans="1:8" ht="12.75">
      <c r="A14" s="65">
        <v>1990</v>
      </c>
      <c r="B14" s="87">
        <v>34.9</v>
      </c>
      <c r="C14" s="87">
        <v>61.0888252148997</v>
      </c>
      <c r="D14" s="87">
        <v>213.2</v>
      </c>
      <c r="E14" s="89">
        <v>108.61490750423714</v>
      </c>
      <c r="F14" s="90">
        <v>231566.98279903358</v>
      </c>
      <c r="G14" s="88">
        <v>2424</v>
      </c>
      <c r="H14" s="88">
        <v>6027</v>
      </c>
    </row>
    <row r="15" spans="1:8" ht="12.75">
      <c r="A15" s="65">
        <v>1991</v>
      </c>
      <c r="B15" s="87">
        <v>34.7</v>
      </c>
      <c r="C15" s="87">
        <v>72.507204610951</v>
      </c>
      <c r="D15" s="87">
        <v>251.6</v>
      </c>
      <c r="E15" s="89">
        <v>99.60573605952423</v>
      </c>
      <c r="F15" s="90">
        <v>250608.03192576297</v>
      </c>
      <c r="G15" s="88">
        <v>3627</v>
      </c>
      <c r="H15" s="88">
        <v>6128</v>
      </c>
    </row>
    <row r="16" spans="1:8" ht="12.75">
      <c r="A16" s="91">
        <v>1992</v>
      </c>
      <c r="B16" s="92">
        <v>34.1</v>
      </c>
      <c r="C16" s="92">
        <v>66.61863536316947</v>
      </c>
      <c r="D16" s="92">
        <v>227</v>
      </c>
      <c r="E16" s="94">
        <v>104.5400454365151</v>
      </c>
      <c r="F16" s="95">
        <v>237305.90314088922</v>
      </c>
      <c r="G16" s="93">
        <v>4865</v>
      </c>
      <c r="H16" s="88">
        <v>6792</v>
      </c>
    </row>
    <row r="17" spans="1:8" ht="12.75">
      <c r="A17" s="91">
        <v>1993</v>
      </c>
      <c r="B17" s="92">
        <v>30.5</v>
      </c>
      <c r="C17" s="92">
        <v>67.63934426229508</v>
      </c>
      <c r="D17" s="92">
        <v>206.3</v>
      </c>
      <c r="E17" s="94">
        <v>104.2215090211917</v>
      </c>
      <c r="F17" s="95">
        <v>215008.97311071845</v>
      </c>
      <c r="G17" s="93">
        <v>13731</v>
      </c>
      <c r="H17" s="88">
        <v>19000</v>
      </c>
    </row>
    <row r="18" spans="1:8" ht="12.75">
      <c r="A18" s="91">
        <v>1994</v>
      </c>
      <c r="B18" s="92">
        <v>30.294</v>
      </c>
      <c r="C18" s="92">
        <v>69.55667789001123</v>
      </c>
      <c r="D18" s="92">
        <v>210.715</v>
      </c>
      <c r="E18" s="94">
        <v>100.78972990516029</v>
      </c>
      <c r="F18" s="95">
        <v>212379.0793696585</v>
      </c>
      <c r="G18" s="93">
        <v>5041</v>
      </c>
      <c r="H18" s="88">
        <v>19887</v>
      </c>
    </row>
    <row r="19" spans="1:8" ht="12.75">
      <c r="A19" s="91">
        <v>1995</v>
      </c>
      <c r="B19" s="92">
        <v>26.592</v>
      </c>
      <c r="C19" s="92">
        <v>65.27752707581229</v>
      </c>
      <c r="D19" s="92">
        <v>173.586</v>
      </c>
      <c r="E19" s="94">
        <v>99.43745267029678</v>
      </c>
      <c r="F19" s="95">
        <v>172609.49659226136</v>
      </c>
      <c r="G19" s="93">
        <v>4165</v>
      </c>
      <c r="H19" s="88">
        <v>27513</v>
      </c>
    </row>
    <row r="20" spans="1:8" ht="12.75">
      <c r="A20" s="91">
        <v>1996</v>
      </c>
      <c r="B20" s="96">
        <v>26.2</v>
      </c>
      <c r="C20" s="92">
        <v>81.25954198473282</v>
      </c>
      <c r="D20" s="96">
        <v>212.9</v>
      </c>
      <c r="E20" s="97">
        <v>98.33760051927447</v>
      </c>
      <c r="F20" s="93">
        <v>209360.75150553533</v>
      </c>
      <c r="G20" s="93">
        <v>8552</v>
      </c>
      <c r="H20" s="88">
        <v>32807</v>
      </c>
    </row>
    <row r="21" spans="1:8" ht="12.75">
      <c r="A21" s="91">
        <v>1997</v>
      </c>
      <c r="B21" s="96">
        <v>25.9</v>
      </c>
      <c r="C21" s="92">
        <v>78.80308880308881</v>
      </c>
      <c r="D21" s="96">
        <v>204.1</v>
      </c>
      <c r="E21" s="97">
        <v>90.21191686800573</v>
      </c>
      <c r="F21" s="93">
        <v>184122.52232759967</v>
      </c>
      <c r="G21" s="93">
        <v>10153</v>
      </c>
      <c r="H21" s="88">
        <v>45573</v>
      </c>
    </row>
    <row r="22" spans="1:8" ht="12.75">
      <c r="A22" s="91">
        <v>1998</v>
      </c>
      <c r="B22" s="96">
        <v>23.2</v>
      </c>
      <c r="C22" s="92">
        <v>73.10344827586208</v>
      </c>
      <c r="D22" s="96">
        <v>169.6</v>
      </c>
      <c r="E22" s="97">
        <v>110.658348659142</v>
      </c>
      <c r="F22" s="93">
        <v>187676.55932590482</v>
      </c>
      <c r="G22" s="93">
        <v>16152</v>
      </c>
      <c r="H22" s="88">
        <v>50418</v>
      </c>
    </row>
    <row r="23" spans="1:8" ht="12.75">
      <c r="A23" s="91">
        <v>1999</v>
      </c>
      <c r="B23" s="96">
        <v>23.9</v>
      </c>
      <c r="C23" s="92">
        <f>D23/B23*10</f>
        <v>74.51882845188285</v>
      </c>
      <c r="D23" s="96">
        <v>178.1</v>
      </c>
      <c r="E23" s="97">
        <v>91.19757671919514</v>
      </c>
      <c r="F23" s="93">
        <f>D23*E23*10</f>
        <v>162422.88413688654</v>
      </c>
      <c r="G23" s="93">
        <v>9213</v>
      </c>
      <c r="H23" s="88">
        <v>59012</v>
      </c>
    </row>
    <row r="24" spans="1:8" ht="12.75">
      <c r="A24" s="91">
        <v>2000</v>
      </c>
      <c r="B24" s="96">
        <v>22.7</v>
      </c>
      <c r="C24" s="92">
        <f>D24/B24*10</f>
        <v>71.71806167400882</v>
      </c>
      <c r="D24" s="96">
        <v>162.8</v>
      </c>
      <c r="E24" s="97">
        <v>84.88694962316542</v>
      </c>
      <c r="F24" s="93">
        <f>D24*E24*10</f>
        <v>138195.9539865133</v>
      </c>
      <c r="G24" s="93">
        <v>10528.784</v>
      </c>
      <c r="H24" s="88">
        <v>69489.273</v>
      </c>
    </row>
    <row r="25" spans="1:8" ht="12.75">
      <c r="A25" s="91">
        <v>2001</v>
      </c>
      <c r="B25" s="96">
        <v>24.038</v>
      </c>
      <c r="C25" s="92">
        <f>D25/B25*10</f>
        <v>72.86005491305433</v>
      </c>
      <c r="D25" s="96">
        <v>175.141</v>
      </c>
      <c r="E25" s="97">
        <v>101.79</v>
      </c>
      <c r="F25" s="93">
        <f>D25*E25*10</f>
        <v>178276.0239</v>
      </c>
      <c r="G25" s="93">
        <v>11017.611</v>
      </c>
      <c r="H25" s="88">
        <v>62154.185</v>
      </c>
    </row>
    <row r="26" spans="1:8" ht="12.75">
      <c r="A26" s="91">
        <v>2002</v>
      </c>
      <c r="B26" s="96">
        <v>23.903</v>
      </c>
      <c r="C26" s="92">
        <f>D26/B26*10</f>
        <v>81.4667614943731</v>
      </c>
      <c r="D26" s="96">
        <v>194.73</v>
      </c>
      <c r="E26" s="97">
        <v>121.43</v>
      </c>
      <c r="F26" s="93">
        <f>D26*E26*10</f>
        <v>236460.63900000002</v>
      </c>
      <c r="G26" s="93">
        <v>11633.797</v>
      </c>
      <c r="H26" s="88">
        <v>59718.59</v>
      </c>
    </row>
    <row r="27" spans="1:8" ht="13.5" thickBot="1">
      <c r="A27" s="67" t="s">
        <v>326</v>
      </c>
      <c r="B27" s="98">
        <v>23.5</v>
      </c>
      <c r="C27" s="145">
        <f>D27/B27*10</f>
        <v>80.38297872340425</v>
      </c>
      <c r="D27" s="98">
        <v>188.9</v>
      </c>
      <c r="E27" s="100">
        <v>79.3</v>
      </c>
      <c r="F27" s="99">
        <f>D27*E27*10</f>
        <v>149797.7</v>
      </c>
      <c r="G27" s="99"/>
      <c r="H27" s="101"/>
    </row>
    <row r="28" ht="12.75">
      <c r="A28" s="58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31">
    <pageSetUpPr fitToPage="1"/>
  </sheetPr>
  <dimension ref="A1:G87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58" customWidth="1"/>
    <col min="2" max="5" width="20.7109375" style="58" customWidth="1"/>
    <col min="6" max="16384" width="11.421875" style="58" customWidth="1"/>
  </cols>
  <sheetData>
    <row r="1" spans="1:5" s="71" customFormat="1" ht="18">
      <c r="A1" s="329" t="s">
        <v>0</v>
      </c>
      <c r="B1" s="329"/>
      <c r="C1" s="329"/>
      <c r="D1" s="329"/>
      <c r="E1" s="329"/>
    </row>
    <row r="2" s="72" customFormat="1" ht="15">
      <c r="A2" s="1"/>
    </row>
    <row r="3" spans="1:5" s="72" customFormat="1" ht="15">
      <c r="A3" s="330" t="s">
        <v>365</v>
      </c>
      <c r="B3" s="330"/>
      <c r="C3" s="330"/>
      <c r="D3" s="330"/>
      <c r="E3" s="330"/>
    </row>
    <row r="4" spans="1:5" s="72" customFormat="1" ht="15">
      <c r="A4" s="260"/>
      <c r="B4" s="261"/>
      <c r="C4" s="261"/>
      <c r="D4" s="261"/>
      <c r="E4" s="261"/>
    </row>
    <row r="5" spans="1:5" ht="12.75">
      <c r="A5" s="326" t="s">
        <v>227</v>
      </c>
      <c r="B5" s="233" t="s">
        <v>155</v>
      </c>
      <c r="C5" s="232"/>
      <c r="D5" s="232"/>
      <c r="E5" s="232"/>
    </row>
    <row r="6" spans="1:5" ht="12.75">
      <c r="A6" s="61" t="s">
        <v>228</v>
      </c>
      <c r="B6" s="262"/>
      <c r="C6" s="73" t="s">
        <v>158</v>
      </c>
      <c r="D6" s="74"/>
      <c r="E6" s="263" t="s">
        <v>102</v>
      </c>
    </row>
    <row r="7" spans="1:5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</row>
    <row r="8" spans="1:7" ht="12.75">
      <c r="A8" s="284" t="s">
        <v>229</v>
      </c>
      <c r="B8" s="66">
        <v>4841</v>
      </c>
      <c r="C8" s="66">
        <v>1499</v>
      </c>
      <c r="D8" s="66">
        <v>216</v>
      </c>
      <c r="E8" s="66">
        <f>SUM(B8:D8)</f>
        <v>6556</v>
      </c>
      <c r="F8" s="285"/>
      <c r="G8" s="285"/>
    </row>
    <row r="9" spans="1:7" ht="12.75">
      <c r="A9" s="77" t="s">
        <v>230</v>
      </c>
      <c r="B9" s="66">
        <v>2038</v>
      </c>
      <c r="C9" s="66">
        <v>1528</v>
      </c>
      <c r="D9" s="66">
        <v>13.01</v>
      </c>
      <c r="E9" s="66">
        <f>SUM(B9:D9)</f>
        <v>3579.01</v>
      </c>
      <c r="F9" s="285"/>
      <c r="G9" s="285"/>
    </row>
    <row r="10" spans="1:7" ht="12.75">
      <c r="A10" s="77" t="s">
        <v>231</v>
      </c>
      <c r="B10" s="66">
        <v>169</v>
      </c>
      <c r="C10" s="66">
        <v>1755</v>
      </c>
      <c r="D10" s="66">
        <v>37</v>
      </c>
      <c r="E10" s="66">
        <f>SUM(B10:D10)</f>
        <v>1961</v>
      </c>
      <c r="F10" s="285"/>
      <c r="G10" s="285"/>
    </row>
    <row r="11" spans="1:7" ht="12.75">
      <c r="A11" s="77" t="s">
        <v>232</v>
      </c>
      <c r="B11" s="66">
        <v>895</v>
      </c>
      <c r="C11" s="66">
        <v>1737</v>
      </c>
      <c r="D11" s="66">
        <v>390</v>
      </c>
      <c r="E11" s="66">
        <f>SUM(B11:D11)</f>
        <v>3022</v>
      </c>
      <c r="F11" s="285"/>
      <c r="G11" s="285"/>
    </row>
    <row r="12" spans="1:7" ht="12.75">
      <c r="A12" s="286" t="s">
        <v>233</v>
      </c>
      <c r="B12" s="287">
        <v>7943</v>
      </c>
      <c r="C12" s="287">
        <v>6519</v>
      </c>
      <c r="D12" s="287">
        <v>656.01</v>
      </c>
      <c r="E12" s="287">
        <f>SUM(E8:E11)</f>
        <v>15118.01</v>
      </c>
      <c r="F12" s="285"/>
      <c r="G12" s="285"/>
    </row>
    <row r="13" spans="1:7" ht="12.75">
      <c r="A13" s="77"/>
      <c r="B13" s="66"/>
      <c r="C13" s="66"/>
      <c r="D13" s="66"/>
      <c r="E13" s="66"/>
      <c r="F13" s="285"/>
      <c r="G13" s="285"/>
    </row>
    <row r="14" spans="1:7" ht="12.75">
      <c r="A14" s="286" t="s">
        <v>234</v>
      </c>
      <c r="B14" s="287">
        <v>755</v>
      </c>
      <c r="C14" s="287">
        <v>180</v>
      </c>
      <c r="D14" s="287">
        <v>70</v>
      </c>
      <c r="E14" s="287">
        <f>SUM(B14:D14)</f>
        <v>1005</v>
      </c>
      <c r="F14" s="285"/>
      <c r="G14" s="285"/>
    </row>
    <row r="15" spans="1:7" ht="12.75">
      <c r="A15" s="77"/>
      <c r="B15" s="66"/>
      <c r="C15" s="66"/>
      <c r="D15" s="66"/>
      <c r="E15" s="66"/>
      <c r="F15" s="285"/>
      <c r="G15" s="285"/>
    </row>
    <row r="16" spans="1:7" ht="12.75">
      <c r="A16" s="286" t="s">
        <v>235</v>
      </c>
      <c r="B16" s="287">
        <v>600</v>
      </c>
      <c r="C16" s="287">
        <v>21</v>
      </c>
      <c r="D16" s="287">
        <v>37</v>
      </c>
      <c r="E16" s="287">
        <f>SUM(B16:D16)</f>
        <v>658</v>
      </c>
      <c r="F16" s="285"/>
      <c r="G16" s="285"/>
    </row>
    <row r="17" spans="1:7" ht="12.75">
      <c r="A17" s="77"/>
      <c r="B17" s="66"/>
      <c r="C17" s="66"/>
      <c r="D17" s="66"/>
      <c r="E17" s="66"/>
      <c r="F17" s="285"/>
      <c r="G17" s="285"/>
    </row>
    <row r="18" spans="1:7" ht="12.75">
      <c r="A18" s="77" t="s">
        <v>236</v>
      </c>
      <c r="B18" s="66">
        <v>24</v>
      </c>
      <c r="C18" s="66">
        <v>887</v>
      </c>
      <c r="D18" s="66">
        <v>53</v>
      </c>
      <c r="E18" s="66">
        <f>SUM(B18:D18)</f>
        <v>964</v>
      </c>
      <c r="F18" s="285"/>
      <c r="G18" s="285"/>
    </row>
    <row r="19" spans="1:7" ht="12.75">
      <c r="A19" s="77" t="s">
        <v>237</v>
      </c>
      <c r="B19" s="66">
        <v>354</v>
      </c>
      <c r="C19" s="66">
        <v>160</v>
      </c>
      <c r="D19" s="66">
        <v>68</v>
      </c>
      <c r="E19" s="66">
        <f>SUM(B19:D19)</f>
        <v>582</v>
      </c>
      <c r="F19" s="285"/>
      <c r="G19" s="285"/>
    </row>
    <row r="20" spans="1:7" ht="12.75">
      <c r="A20" s="77" t="s">
        <v>238</v>
      </c>
      <c r="B20" s="66">
        <v>719</v>
      </c>
      <c r="C20" s="66">
        <v>404</v>
      </c>
      <c r="D20" s="66">
        <v>129</v>
      </c>
      <c r="E20" s="66">
        <f>SUM(B20:D20)</f>
        <v>1252</v>
      </c>
      <c r="F20" s="285"/>
      <c r="G20" s="285"/>
    </row>
    <row r="21" spans="1:7" ht="12.75">
      <c r="A21" s="286" t="s">
        <v>366</v>
      </c>
      <c r="B21" s="287">
        <v>1097</v>
      </c>
      <c r="C21" s="287">
        <v>1451</v>
      </c>
      <c r="D21" s="287">
        <v>250</v>
      </c>
      <c r="E21" s="287">
        <f>SUM(E18:E20)</f>
        <v>2798</v>
      </c>
      <c r="F21" s="285"/>
      <c r="G21" s="285"/>
    </row>
    <row r="22" spans="1:7" ht="12.75">
      <c r="A22" s="77"/>
      <c r="B22" s="66"/>
      <c r="C22" s="66"/>
      <c r="D22" s="66"/>
      <c r="E22" s="66"/>
      <c r="F22" s="285"/>
      <c r="G22" s="285"/>
    </row>
    <row r="23" spans="1:7" ht="12.75">
      <c r="A23" s="286" t="s">
        <v>239</v>
      </c>
      <c r="B23" s="287">
        <v>1999</v>
      </c>
      <c r="C23" s="287">
        <v>17178</v>
      </c>
      <c r="D23" s="287">
        <v>329.6</v>
      </c>
      <c r="E23" s="287">
        <f>SUM(B23:D23)</f>
        <v>19506.6</v>
      </c>
      <c r="F23" s="285"/>
      <c r="G23" s="285"/>
    </row>
    <row r="24" spans="1:7" ht="12.75">
      <c r="A24" s="77"/>
      <c r="B24" s="66"/>
      <c r="C24" s="66"/>
      <c r="D24" s="66"/>
      <c r="E24" s="66"/>
      <c r="F24" s="285"/>
      <c r="G24" s="285"/>
    </row>
    <row r="25" spans="1:7" ht="12.75">
      <c r="A25" s="286" t="s">
        <v>240</v>
      </c>
      <c r="B25" s="287">
        <v>42</v>
      </c>
      <c r="C25" s="287">
        <v>9455</v>
      </c>
      <c r="D25" s="287">
        <v>148</v>
      </c>
      <c r="E25" s="287">
        <f>SUM(B25:D25)</f>
        <v>9645</v>
      </c>
      <c r="F25" s="285"/>
      <c r="G25" s="285"/>
    </row>
    <row r="26" spans="1:7" ht="12.75">
      <c r="A26" s="77"/>
      <c r="B26" s="66"/>
      <c r="C26" s="66"/>
      <c r="D26" s="66"/>
      <c r="E26" s="66"/>
      <c r="F26" s="285"/>
      <c r="G26" s="285"/>
    </row>
    <row r="27" spans="1:7" ht="12.75">
      <c r="A27" s="77" t="s">
        <v>241</v>
      </c>
      <c r="B27" s="66">
        <v>0</v>
      </c>
      <c r="C27" s="66">
        <v>2293</v>
      </c>
      <c r="D27" s="66">
        <v>0</v>
      </c>
      <c r="E27" s="66">
        <f>SUM(B27:D27)</f>
        <v>2293</v>
      </c>
      <c r="F27" s="285"/>
      <c r="G27" s="285"/>
    </row>
    <row r="28" spans="1:7" ht="12.75">
      <c r="A28" s="77" t="s">
        <v>242</v>
      </c>
      <c r="B28" s="66">
        <v>78</v>
      </c>
      <c r="C28" s="66">
        <v>581</v>
      </c>
      <c r="D28" s="66">
        <v>0</v>
      </c>
      <c r="E28" s="66">
        <f>SUM(B28:D28)</f>
        <v>659</v>
      </c>
      <c r="F28" s="285"/>
      <c r="G28" s="285"/>
    </row>
    <row r="29" spans="1:7" ht="12.75">
      <c r="A29" s="77" t="s">
        <v>243</v>
      </c>
      <c r="B29" s="66">
        <v>181</v>
      </c>
      <c r="C29" s="66">
        <v>6522</v>
      </c>
      <c r="D29" s="66">
        <v>78</v>
      </c>
      <c r="E29" s="66">
        <f>SUM(B29:D29)</f>
        <v>6781</v>
      </c>
      <c r="F29" s="285"/>
      <c r="G29" s="285"/>
    </row>
    <row r="30" spans="1:7" ht="12.75">
      <c r="A30" s="286" t="s">
        <v>367</v>
      </c>
      <c r="B30" s="287">
        <v>259</v>
      </c>
      <c r="C30" s="287">
        <v>9396</v>
      </c>
      <c r="D30" s="287">
        <v>78</v>
      </c>
      <c r="E30" s="287">
        <f>SUM(E27:E29)</f>
        <v>9733</v>
      </c>
      <c r="F30" s="285"/>
      <c r="G30" s="285"/>
    </row>
    <row r="31" spans="1:7" ht="12.75">
      <c r="A31" s="77"/>
      <c r="B31" s="66"/>
      <c r="C31" s="66"/>
      <c r="D31" s="66"/>
      <c r="E31" s="66"/>
      <c r="F31" s="285"/>
      <c r="G31" s="285"/>
    </row>
    <row r="32" spans="1:7" ht="12.75">
      <c r="A32" s="77" t="s">
        <v>244</v>
      </c>
      <c r="B32" s="66">
        <v>550</v>
      </c>
      <c r="C32" s="66">
        <v>6291</v>
      </c>
      <c r="D32" s="66">
        <v>722</v>
      </c>
      <c r="E32" s="66">
        <f>SUM(B32:D32)</f>
        <v>7563</v>
      </c>
      <c r="F32" s="285"/>
      <c r="G32" s="285"/>
    </row>
    <row r="33" spans="1:7" ht="12.75">
      <c r="A33" s="77" t="s">
        <v>245</v>
      </c>
      <c r="B33" s="66">
        <v>285</v>
      </c>
      <c r="C33" s="66">
        <v>1086</v>
      </c>
      <c r="D33" s="66">
        <v>0</v>
      </c>
      <c r="E33" s="66">
        <f>SUM(B33:D33)</f>
        <v>1371</v>
      </c>
      <c r="F33" s="285"/>
      <c r="G33" s="285"/>
    </row>
    <row r="34" spans="1:7" ht="12.75">
      <c r="A34" s="77" t="s">
        <v>246</v>
      </c>
      <c r="B34" s="66">
        <v>13</v>
      </c>
      <c r="C34" s="66">
        <v>2360</v>
      </c>
      <c r="D34" s="66">
        <v>1</v>
      </c>
      <c r="E34" s="66">
        <f>SUM(B34:D34)</f>
        <v>2374</v>
      </c>
      <c r="F34" s="285"/>
      <c r="G34" s="285"/>
    </row>
    <row r="35" spans="1:7" ht="12.75">
      <c r="A35" s="77" t="s">
        <v>247</v>
      </c>
      <c r="B35" s="66">
        <v>324</v>
      </c>
      <c r="C35" s="66">
        <v>7069</v>
      </c>
      <c r="D35" s="66">
        <v>30</v>
      </c>
      <c r="E35" s="66">
        <f>SUM(B35:D35)</f>
        <v>7423</v>
      </c>
      <c r="F35" s="285"/>
      <c r="G35" s="285"/>
    </row>
    <row r="36" spans="1:7" ht="12.75">
      <c r="A36" s="286" t="s">
        <v>248</v>
      </c>
      <c r="B36" s="287">
        <v>1172</v>
      </c>
      <c r="C36" s="287">
        <v>16806</v>
      </c>
      <c r="D36" s="287">
        <v>753</v>
      </c>
      <c r="E36" s="287">
        <f>SUM(E32:E35)</f>
        <v>18731</v>
      </c>
      <c r="F36" s="285"/>
      <c r="G36" s="285"/>
    </row>
    <row r="37" spans="1:7" ht="12.75">
      <c r="A37" s="77"/>
      <c r="B37" s="66"/>
      <c r="C37" s="66"/>
      <c r="D37" s="66"/>
      <c r="E37" s="66"/>
      <c r="F37" s="285"/>
      <c r="G37" s="285"/>
    </row>
    <row r="38" spans="1:7" ht="12.75">
      <c r="A38" s="286" t="s">
        <v>249</v>
      </c>
      <c r="B38" s="287">
        <v>371</v>
      </c>
      <c r="C38" s="287">
        <v>5749</v>
      </c>
      <c r="D38" s="287">
        <v>1264.3</v>
      </c>
      <c r="E38" s="287">
        <f>SUM(B38:D38)</f>
        <v>7384.3</v>
      </c>
      <c r="F38" s="285"/>
      <c r="G38" s="285"/>
    </row>
    <row r="39" spans="1:7" ht="12.75">
      <c r="A39" s="77"/>
      <c r="B39" s="66"/>
      <c r="C39" s="66"/>
      <c r="D39" s="66"/>
      <c r="E39" s="66"/>
      <c r="F39" s="285"/>
      <c r="G39" s="285"/>
    </row>
    <row r="40" spans="1:7" ht="12.75">
      <c r="A40" s="77" t="s">
        <v>250</v>
      </c>
      <c r="B40" s="66">
        <v>16</v>
      </c>
      <c r="C40" s="66">
        <v>906</v>
      </c>
      <c r="D40" s="66">
        <v>0</v>
      </c>
      <c r="E40" s="66">
        <f aca="true" t="shared" si="0" ref="E40:E48">SUM(B40:D40)</f>
        <v>922</v>
      </c>
      <c r="F40" s="285"/>
      <c r="G40" s="285"/>
    </row>
    <row r="41" spans="1:7" ht="12.75">
      <c r="A41" s="77" t="s">
        <v>251</v>
      </c>
      <c r="B41" s="66">
        <v>185</v>
      </c>
      <c r="C41" s="66">
        <v>985</v>
      </c>
      <c r="D41" s="66">
        <v>36</v>
      </c>
      <c r="E41" s="66">
        <f t="shared" si="0"/>
        <v>1206</v>
      </c>
      <c r="F41" s="285"/>
      <c r="G41" s="285"/>
    </row>
    <row r="42" spans="1:7" ht="12.75">
      <c r="A42" s="77" t="s">
        <v>252</v>
      </c>
      <c r="B42" s="66">
        <v>124</v>
      </c>
      <c r="C42" s="66">
        <v>1611</v>
      </c>
      <c r="D42" s="66">
        <v>11</v>
      </c>
      <c r="E42" s="66">
        <f t="shared" si="0"/>
        <v>1746</v>
      </c>
      <c r="F42" s="285"/>
      <c r="G42" s="285"/>
    </row>
    <row r="43" spans="1:7" ht="12.75">
      <c r="A43" s="77" t="s">
        <v>253</v>
      </c>
      <c r="B43" s="66">
        <v>63</v>
      </c>
      <c r="C43" s="66">
        <v>201</v>
      </c>
      <c r="D43" s="66">
        <v>17</v>
      </c>
      <c r="E43" s="66">
        <f t="shared" si="0"/>
        <v>281</v>
      </c>
      <c r="F43" s="285"/>
      <c r="G43" s="285"/>
    </row>
    <row r="44" spans="1:7" ht="12.75">
      <c r="A44" s="77" t="s">
        <v>254</v>
      </c>
      <c r="B44" s="66">
        <v>63</v>
      </c>
      <c r="C44" s="66">
        <v>388</v>
      </c>
      <c r="D44" s="66">
        <v>14</v>
      </c>
      <c r="E44" s="66">
        <f t="shared" si="0"/>
        <v>465</v>
      </c>
      <c r="F44" s="285"/>
      <c r="G44" s="285"/>
    </row>
    <row r="45" spans="1:7" ht="12.75">
      <c r="A45" s="77" t="s">
        <v>255</v>
      </c>
      <c r="B45" s="66">
        <v>16</v>
      </c>
      <c r="C45" s="66">
        <v>4149</v>
      </c>
      <c r="D45" s="66">
        <v>1</v>
      </c>
      <c r="E45" s="66">
        <f t="shared" si="0"/>
        <v>4166</v>
      </c>
      <c r="F45" s="285"/>
      <c r="G45" s="285"/>
    </row>
    <row r="46" spans="1:7" ht="12.75">
      <c r="A46" s="77" t="s">
        <v>256</v>
      </c>
      <c r="B46" s="66">
        <v>38</v>
      </c>
      <c r="C46" s="66">
        <v>205</v>
      </c>
      <c r="D46" s="66">
        <v>0</v>
      </c>
      <c r="E46" s="66">
        <f t="shared" si="0"/>
        <v>243</v>
      </c>
      <c r="F46" s="285"/>
      <c r="G46" s="285"/>
    </row>
    <row r="47" spans="1:7" ht="12.75">
      <c r="A47" s="77" t="s">
        <v>257</v>
      </c>
      <c r="B47" s="66">
        <v>35</v>
      </c>
      <c r="C47" s="66">
        <v>4780</v>
      </c>
      <c r="D47" s="66">
        <v>27.1</v>
      </c>
      <c r="E47" s="66">
        <f t="shared" si="0"/>
        <v>4842.1</v>
      </c>
      <c r="F47" s="285"/>
      <c r="G47" s="285"/>
    </row>
    <row r="48" spans="1:7" ht="12.75">
      <c r="A48" s="77" t="s">
        <v>258</v>
      </c>
      <c r="B48" s="66">
        <v>364</v>
      </c>
      <c r="C48" s="66">
        <v>745</v>
      </c>
      <c r="D48" s="66">
        <v>22</v>
      </c>
      <c r="E48" s="66">
        <f t="shared" si="0"/>
        <v>1131</v>
      </c>
      <c r="F48" s="285"/>
      <c r="G48" s="285"/>
    </row>
    <row r="49" spans="1:7" ht="12.75">
      <c r="A49" s="286" t="s">
        <v>368</v>
      </c>
      <c r="B49" s="287">
        <v>904</v>
      </c>
      <c r="C49" s="287">
        <v>13970</v>
      </c>
      <c r="D49" s="287">
        <v>128.1</v>
      </c>
      <c r="E49" s="287">
        <f>SUM(E40:E48)</f>
        <v>15002.1</v>
      </c>
      <c r="F49" s="285"/>
      <c r="G49" s="285"/>
    </row>
    <row r="50" spans="1:7" ht="12.75">
      <c r="A50" s="77"/>
      <c r="B50" s="66"/>
      <c r="C50" s="66"/>
      <c r="D50" s="66"/>
      <c r="E50" s="66"/>
      <c r="F50" s="285"/>
      <c r="G50" s="285"/>
    </row>
    <row r="51" spans="1:7" ht="12.75">
      <c r="A51" s="286" t="s">
        <v>259</v>
      </c>
      <c r="B51" s="287">
        <v>1788</v>
      </c>
      <c r="C51" s="287">
        <v>4812</v>
      </c>
      <c r="D51" s="287">
        <v>0</v>
      </c>
      <c r="E51" s="287">
        <f>SUM(B51:D51)</f>
        <v>6600</v>
      </c>
      <c r="F51" s="285"/>
      <c r="G51" s="285"/>
    </row>
    <row r="52" spans="1:7" ht="12.75">
      <c r="A52" s="77"/>
      <c r="B52" s="66"/>
      <c r="C52" s="66"/>
      <c r="D52" s="66"/>
      <c r="E52" s="66"/>
      <c r="F52" s="285"/>
      <c r="G52" s="285"/>
    </row>
    <row r="53" spans="1:7" ht="12.75">
      <c r="A53" s="77" t="s">
        <v>260</v>
      </c>
      <c r="B53" s="66">
        <v>597</v>
      </c>
      <c r="C53" s="66">
        <v>12597</v>
      </c>
      <c r="D53" s="66">
        <v>27.63</v>
      </c>
      <c r="E53" s="66">
        <f>SUM(B53:D53)</f>
        <v>13221.63</v>
      </c>
      <c r="F53" s="285"/>
      <c r="G53" s="285"/>
    </row>
    <row r="54" spans="1:7" ht="12.75">
      <c r="A54" s="77" t="s">
        <v>261</v>
      </c>
      <c r="B54" s="66">
        <v>314</v>
      </c>
      <c r="C54" s="66">
        <v>14211</v>
      </c>
      <c r="D54" s="66">
        <v>0</v>
      </c>
      <c r="E54" s="66">
        <f>SUM(B54:D54)</f>
        <v>14525</v>
      </c>
      <c r="F54" s="285"/>
      <c r="G54" s="285"/>
    </row>
    <row r="55" spans="1:7" ht="12.75">
      <c r="A55" s="77" t="s">
        <v>262</v>
      </c>
      <c r="B55" s="66">
        <v>2253</v>
      </c>
      <c r="C55" s="66">
        <v>8067</v>
      </c>
      <c r="D55" s="66">
        <v>162.5</v>
      </c>
      <c r="E55" s="66">
        <f>SUM(B55:D55)</f>
        <v>10482.5</v>
      </c>
      <c r="F55" s="285"/>
      <c r="G55" s="285"/>
    </row>
    <row r="56" spans="1:7" ht="12.75">
      <c r="A56" s="77" t="s">
        <v>263</v>
      </c>
      <c r="B56" s="66">
        <v>40</v>
      </c>
      <c r="C56" s="66">
        <v>805</v>
      </c>
      <c r="D56" s="66">
        <v>0</v>
      </c>
      <c r="E56" s="66">
        <f>SUM(B56:D56)</f>
        <v>845</v>
      </c>
      <c r="F56" s="285"/>
      <c r="G56" s="285"/>
    </row>
    <row r="57" spans="1:7" ht="12.75">
      <c r="A57" s="77" t="s">
        <v>264</v>
      </c>
      <c r="B57" s="66">
        <v>1611</v>
      </c>
      <c r="C57" s="66">
        <v>6625</v>
      </c>
      <c r="D57" s="66">
        <v>0</v>
      </c>
      <c r="E57" s="66">
        <f>SUM(B57:D57)</f>
        <v>8236</v>
      </c>
      <c r="F57" s="285"/>
      <c r="G57" s="285"/>
    </row>
    <row r="58" spans="1:7" ht="12.75">
      <c r="A58" s="286" t="s">
        <v>265</v>
      </c>
      <c r="B58" s="287">
        <v>4815</v>
      </c>
      <c r="C58" s="287">
        <v>42305</v>
      </c>
      <c r="D58" s="287">
        <v>190.13</v>
      </c>
      <c r="E58" s="287">
        <f>SUM(E53:E57)</f>
        <v>47310.13</v>
      </c>
      <c r="F58" s="285"/>
      <c r="G58" s="285"/>
    </row>
    <row r="59" spans="1:7" ht="12.75">
      <c r="A59" s="77"/>
      <c r="B59" s="66"/>
      <c r="C59" s="66"/>
      <c r="D59" s="66"/>
      <c r="E59" s="66"/>
      <c r="F59" s="285"/>
      <c r="G59" s="285"/>
    </row>
    <row r="60" spans="1:7" ht="12.75">
      <c r="A60" s="77" t="s">
        <v>266</v>
      </c>
      <c r="B60" s="66">
        <v>26</v>
      </c>
      <c r="C60" s="66">
        <v>9085</v>
      </c>
      <c r="D60" s="66">
        <v>1750</v>
      </c>
      <c r="E60" s="66">
        <f>SUM(B60:D60)</f>
        <v>10861</v>
      </c>
      <c r="F60" s="285"/>
      <c r="G60" s="285"/>
    </row>
    <row r="61" spans="1:7" ht="12.75">
      <c r="A61" s="77" t="s">
        <v>267</v>
      </c>
      <c r="B61" s="66">
        <v>756</v>
      </c>
      <c r="C61" s="66">
        <v>4065</v>
      </c>
      <c r="D61" s="66">
        <v>1046</v>
      </c>
      <c r="E61" s="66">
        <f>SUM(B61:D61)</f>
        <v>5867</v>
      </c>
      <c r="F61" s="285"/>
      <c r="G61" s="285"/>
    </row>
    <row r="62" spans="1:7" ht="12.75">
      <c r="A62" s="77" t="s">
        <v>268</v>
      </c>
      <c r="B62" s="66">
        <v>54</v>
      </c>
      <c r="C62" s="66">
        <v>9772</v>
      </c>
      <c r="D62" s="66">
        <v>313</v>
      </c>
      <c r="E62" s="66">
        <f>SUM(B62:D62)</f>
        <v>10139</v>
      </c>
      <c r="F62" s="285"/>
      <c r="G62" s="285"/>
    </row>
    <row r="63" spans="1:7" ht="12.75">
      <c r="A63" s="286" t="s">
        <v>269</v>
      </c>
      <c r="B63" s="287">
        <v>836</v>
      </c>
      <c r="C63" s="287">
        <v>22922</v>
      </c>
      <c r="D63" s="287">
        <v>3109</v>
      </c>
      <c r="E63" s="287">
        <f>SUM(E60:E62)</f>
        <v>26867</v>
      </c>
      <c r="F63" s="285"/>
      <c r="G63" s="285"/>
    </row>
    <row r="64" spans="1:7" ht="12.75">
      <c r="A64" s="77"/>
      <c r="B64" s="66"/>
      <c r="C64" s="66"/>
      <c r="D64" s="66"/>
      <c r="E64" s="66"/>
      <c r="F64" s="285"/>
      <c r="G64" s="285"/>
    </row>
    <row r="65" spans="1:7" ht="12.75">
      <c r="A65" s="286" t="s">
        <v>270</v>
      </c>
      <c r="B65" s="287">
        <v>0</v>
      </c>
      <c r="C65" s="287">
        <v>42344</v>
      </c>
      <c r="D65" s="287">
        <v>5993</v>
      </c>
      <c r="E65" s="287">
        <f>SUM(B65:D65)</f>
        <v>48337</v>
      </c>
      <c r="F65" s="285"/>
      <c r="G65" s="285"/>
    </row>
    <row r="66" spans="1:7" ht="12.75">
      <c r="A66" s="77"/>
      <c r="B66" s="66"/>
      <c r="C66" s="66"/>
      <c r="D66" s="66"/>
      <c r="E66" s="66"/>
      <c r="F66" s="285"/>
      <c r="G66" s="285"/>
    </row>
    <row r="67" spans="1:7" ht="12.75">
      <c r="A67" s="77" t="s">
        <v>271</v>
      </c>
      <c r="B67" s="66">
        <v>1395</v>
      </c>
      <c r="C67" s="66">
        <v>23313</v>
      </c>
      <c r="D67" s="66">
        <v>3827</v>
      </c>
      <c r="E67" s="66">
        <f>SUM(B67:D67)</f>
        <v>28535</v>
      </c>
      <c r="F67" s="285"/>
      <c r="G67" s="285"/>
    </row>
    <row r="68" spans="1:7" ht="12.75">
      <c r="A68" s="77" t="s">
        <v>272</v>
      </c>
      <c r="B68" s="66">
        <v>380</v>
      </c>
      <c r="C68" s="66">
        <v>7005</v>
      </c>
      <c r="D68" s="66">
        <v>0</v>
      </c>
      <c r="E68" s="66">
        <f>SUM(B68:D68)</f>
        <v>7385</v>
      </c>
      <c r="F68" s="285"/>
      <c r="G68" s="285"/>
    </row>
    <row r="69" spans="1:7" ht="12.75">
      <c r="A69" s="286" t="s">
        <v>273</v>
      </c>
      <c r="B69" s="287">
        <v>1775</v>
      </c>
      <c r="C69" s="287">
        <v>30318</v>
      </c>
      <c r="D69" s="287">
        <v>3827</v>
      </c>
      <c r="E69" s="287">
        <f>SUM(E67:E68)</f>
        <v>35920</v>
      </c>
      <c r="F69" s="285"/>
      <c r="G69" s="285"/>
    </row>
    <row r="70" spans="1:7" ht="12.75">
      <c r="A70" s="77"/>
      <c r="B70" s="66"/>
      <c r="C70" s="66"/>
      <c r="D70" s="66"/>
      <c r="E70" s="66"/>
      <c r="F70" s="285"/>
      <c r="G70" s="285"/>
    </row>
    <row r="71" spans="1:7" ht="12.75">
      <c r="A71" s="77" t="s">
        <v>274</v>
      </c>
      <c r="B71" s="66">
        <v>0</v>
      </c>
      <c r="C71" s="66">
        <v>8192</v>
      </c>
      <c r="D71" s="66">
        <v>37068</v>
      </c>
      <c r="E71" s="66">
        <f aca="true" t="shared" si="1" ref="E71:E78">SUM(B71:D71)</f>
        <v>45260</v>
      </c>
      <c r="F71" s="285"/>
      <c r="G71" s="285"/>
    </row>
    <row r="72" spans="1:7" ht="12.75">
      <c r="A72" s="77" t="s">
        <v>275</v>
      </c>
      <c r="B72" s="66">
        <v>336</v>
      </c>
      <c r="C72" s="66">
        <v>16843</v>
      </c>
      <c r="D72" s="66">
        <v>18.89</v>
      </c>
      <c r="E72" s="66">
        <f t="shared" si="1"/>
        <v>17197.89</v>
      </c>
      <c r="F72" s="285"/>
      <c r="G72" s="285"/>
    </row>
    <row r="73" spans="1:7" ht="12.75">
      <c r="A73" s="77" t="s">
        <v>276</v>
      </c>
      <c r="B73" s="66">
        <v>1562</v>
      </c>
      <c r="C73" s="66">
        <v>8090</v>
      </c>
      <c r="D73" s="66">
        <v>471</v>
      </c>
      <c r="E73" s="66">
        <f t="shared" si="1"/>
        <v>10123</v>
      </c>
      <c r="F73" s="285"/>
      <c r="G73" s="285"/>
    </row>
    <row r="74" spans="1:7" ht="12.75">
      <c r="A74" s="77" t="s">
        <v>277</v>
      </c>
      <c r="B74" s="66">
        <v>0</v>
      </c>
      <c r="C74" s="66">
        <v>18764</v>
      </c>
      <c r="D74" s="66">
        <v>5132</v>
      </c>
      <c r="E74" s="66">
        <f t="shared" si="1"/>
        <v>23896</v>
      </c>
      <c r="F74" s="285"/>
      <c r="G74" s="285"/>
    </row>
    <row r="75" spans="1:7" ht="12.75">
      <c r="A75" s="77" t="s">
        <v>278</v>
      </c>
      <c r="B75" s="66">
        <v>716</v>
      </c>
      <c r="C75" s="66">
        <v>1306</v>
      </c>
      <c r="D75" s="66">
        <v>6939</v>
      </c>
      <c r="E75" s="66">
        <f t="shared" si="1"/>
        <v>8961</v>
      </c>
      <c r="F75" s="285"/>
      <c r="G75" s="285"/>
    </row>
    <row r="76" spans="1:7" ht="12.75">
      <c r="A76" s="77" t="s">
        <v>279</v>
      </c>
      <c r="B76" s="66">
        <v>524</v>
      </c>
      <c r="C76" s="66">
        <v>4039</v>
      </c>
      <c r="D76" s="66">
        <v>0</v>
      </c>
      <c r="E76" s="66">
        <f t="shared" si="1"/>
        <v>4563</v>
      </c>
      <c r="F76" s="285"/>
      <c r="G76" s="285"/>
    </row>
    <row r="77" spans="1:7" ht="12.75">
      <c r="A77" s="77" t="s">
        <v>280</v>
      </c>
      <c r="B77" s="66">
        <v>1544</v>
      </c>
      <c r="C77" s="66">
        <v>6513</v>
      </c>
      <c r="D77" s="66">
        <v>5266</v>
      </c>
      <c r="E77" s="66">
        <f t="shared" si="1"/>
        <v>13323</v>
      </c>
      <c r="F77" s="285"/>
      <c r="G77" s="285"/>
    </row>
    <row r="78" spans="1:7" ht="12.75">
      <c r="A78" s="77" t="s">
        <v>281</v>
      </c>
      <c r="B78" s="66">
        <v>1420</v>
      </c>
      <c r="C78" s="66">
        <v>7140</v>
      </c>
      <c r="D78" s="66">
        <v>111</v>
      </c>
      <c r="E78" s="66">
        <f t="shared" si="1"/>
        <v>8671</v>
      </c>
      <c r="F78" s="285"/>
      <c r="G78" s="285"/>
    </row>
    <row r="79" spans="1:7" ht="12.75">
      <c r="A79" s="286" t="s">
        <v>369</v>
      </c>
      <c r="B79" s="287">
        <v>6102</v>
      </c>
      <c r="C79" s="287">
        <v>70887</v>
      </c>
      <c r="D79" s="287">
        <v>55005.89</v>
      </c>
      <c r="E79" s="287">
        <f>SUM(E71:E78)</f>
        <v>131994.89</v>
      </c>
      <c r="F79" s="285"/>
      <c r="G79" s="285"/>
    </row>
    <row r="80" spans="1:7" ht="12.75">
      <c r="A80" s="77"/>
      <c r="B80" s="66"/>
      <c r="C80" s="66"/>
      <c r="D80" s="66"/>
      <c r="E80" s="66"/>
      <c r="F80" s="285"/>
      <c r="G80" s="285"/>
    </row>
    <row r="81" spans="1:7" ht="12.75">
      <c r="A81" s="77" t="s">
        <v>282</v>
      </c>
      <c r="B81" s="66">
        <v>227</v>
      </c>
      <c r="C81" s="66">
        <v>1372</v>
      </c>
      <c r="D81" s="66">
        <v>1995</v>
      </c>
      <c r="E81" s="66">
        <f>SUM(B81:D81)</f>
        <v>3594</v>
      </c>
      <c r="F81" s="285"/>
      <c r="G81" s="285"/>
    </row>
    <row r="82" spans="1:7" ht="12.75">
      <c r="A82" s="77" t="s">
        <v>283</v>
      </c>
      <c r="B82" s="66">
        <v>53</v>
      </c>
      <c r="C82" s="66">
        <v>1430</v>
      </c>
      <c r="D82" s="66">
        <v>1173.5</v>
      </c>
      <c r="E82" s="66">
        <f>SUM(B82:D82)</f>
        <v>2656.5</v>
      </c>
      <c r="F82" s="285"/>
      <c r="G82" s="285"/>
    </row>
    <row r="83" spans="1:7" ht="12.75">
      <c r="A83" s="286" t="s">
        <v>284</v>
      </c>
      <c r="B83" s="287">
        <v>280</v>
      </c>
      <c r="C83" s="287">
        <v>2802</v>
      </c>
      <c r="D83" s="287">
        <v>3168.5</v>
      </c>
      <c r="E83" s="287">
        <f>SUM(E81:E82)</f>
        <v>6250.5</v>
      </c>
      <c r="F83" s="285"/>
      <c r="G83" s="285"/>
    </row>
    <row r="84" spans="1:7" ht="12.75">
      <c r="A84" s="77"/>
      <c r="B84" s="66"/>
      <c r="C84" s="66"/>
      <c r="D84" s="66"/>
      <c r="E84" s="66"/>
      <c r="F84" s="285"/>
      <c r="G84" s="285"/>
    </row>
    <row r="85" spans="1:7" ht="13.5" thickBot="1">
      <c r="A85" s="288" t="s">
        <v>285</v>
      </c>
      <c r="B85" s="289">
        <f>SUM(B12:B16,B21:B25,B30,B36:B38,B49:B51,B58,B63:B65,B69,B79,B83)</f>
        <v>30738</v>
      </c>
      <c r="C85" s="289">
        <f>SUM(C12:C16,C21:C25,C30,C36:C38,C49:C51,C58,C63:C65,C69,C79,C83)</f>
        <v>297115</v>
      </c>
      <c r="D85" s="289">
        <f>SUM(D12:D16,D21:D25,D30,D36:D38,D49:D51,D58,D63:D65,D69,D79,D83)</f>
        <v>75007.53</v>
      </c>
      <c r="E85" s="289">
        <f>SUM(E12:E16,E21:E25,E30,E36:E38,E49:E51,E58,E63:E65,E69,E79,E83)</f>
        <v>402860.53</v>
      </c>
      <c r="F85" s="285"/>
      <c r="G85" s="285"/>
    </row>
    <row r="87" spans="2:5" ht="12.75">
      <c r="B87" s="122"/>
      <c r="C87" s="122"/>
      <c r="D87" s="122"/>
      <c r="E87" s="122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7439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347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32</v>
      </c>
      <c r="D8" s="301" t="s">
        <v>20</v>
      </c>
      <c r="E8" s="301">
        <v>32</v>
      </c>
      <c r="F8" s="300" t="s">
        <v>20</v>
      </c>
      <c r="G8" s="300">
        <v>8500</v>
      </c>
      <c r="H8" s="301" t="s">
        <v>20</v>
      </c>
      <c r="I8" s="300">
        <v>272</v>
      </c>
      <c r="J8" s="285"/>
      <c r="K8" s="285"/>
    </row>
    <row r="9" spans="1:11" ht="12.75">
      <c r="A9" s="77" t="s">
        <v>230</v>
      </c>
      <c r="B9" s="272" t="s">
        <v>20</v>
      </c>
      <c r="C9" s="272">
        <v>31</v>
      </c>
      <c r="D9" s="267" t="s">
        <v>20</v>
      </c>
      <c r="E9" s="267">
        <v>31</v>
      </c>
      <c r="F9" s="272" t="s">
        <v>20</v>
      </c>
      <c r="G9" s="272">
        <v>15790</v>
      </c>
      <c r="H9" s="267" t="s">
        <v>20</v>
      </c>
      <c r="I9" s="272">
        <v>489</v>
      </c>
      <c r="J9" s="285"/>
      <c r="K9" s="285"/>
    </row>
    <row r="10" spans="1:11" ht="12.75">
      <c r="A10" s="77" t="s">
        <v>231</v>
      </c>
      <c r="B10" s="267" t="s">
        <v>20</v>
      </c>
      <c r="C10" s="267" t="s">
        <v>20</v>
      </c>
      <c r="D10" s="267" t="s">
        <v>20</v>
      </c>
      <c r="E10" s="267" t="s">
        <v>20</v>
      </c>
      <c r="F10" s="272" t="s">
        <v>20</v>
      </c>
      <c r="G10" s="272" t="s">
        <v>20</v>
      </c>
      <c r="H10" s="267" t="s">
        <v>20</v>
      </c>
      <c r="I10" s="267" t="s">
        <v>20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21</v>
      </c>
      <c r="D11" s="267" t="s">
        <v>20</v>
      </c>
      <c r="E11" s="267">
        <v>21</v>
      </c>
      <c r="F11" s="272">
        <v>8000</v>
      </c>
      <c r="G11" s="272">
        <v>10230</v>
      </c>
      <c r="H11" s="267" t="s">
        <v>20</v>
      </c>
      <c r="I11" s="272">
        <v>215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84</v>
      </c>
      <c r="D12" s="302" t="s">
        <v>20</v>
      </c>
      <c r="E12" s="302">
        <v>84</v>
      </c>
      <c r="F12" s="303" t="s">
        <v>20</v>
      </c>
      <c r="G12" s="303">
        <v>11623</v>
      </c>
      <c r="H12" s="302" t="s">
        <v>20</v>
      </c>
      <c r="I12" s="302">
        <v>976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75</v>
      </c>
      <c r="C14" s="302" t="s">
        <v>20</v>
      </c>
      <c r="D14" s="302" t="s">
        <v>20</v>
      </c>
      <c r="E14" s="302">
        <v>75</v>
      </c>
      <c r="F14" s="303">
        <v>6000</v>
      </c>
      <c r="G14" s="302" t="s">
        <v>20</v>
      </c>
      <c r="H14" s="302" t="s">
        <v>20</v>
      </c>
      <c r="I14" s="303">
        <v>450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>
        <v>32</v>
      </c>
      <c r="C16" s="302">
        <v>1</v>
      </c>
      <c r="D16" s="302" t="s">
        <v>20</v>
      </c>
      <c r="E16" s="302">
        <v>33</v>
      </c>
      <c r="F16" s="303">
        <v>5000</v>
      </c>
      <c r="G16" s="303">
        <v>7000</v>
      </c>
      <c r="H16" s="302" t="s">
        <v>20</v>
      </c>
      <c r="I16" s="302">
        <v>167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15</v>
      </c>
      <c r="D18" s="267" t="s">
        <v>20</v>
      </c>
      <c r="E18" s="267">
        <v>15</v>
      </c>
      <c r="F18" s="272" t="s">
        <v>20</v>
      </c>
      <c r="G18" s="272">
        <v>10000</v>
      </c>
      <c r="H18" s="267" t="s">
        <v>20</v>
      </c>
      <c r="I18" s="272">
        <v>150</v>
      </c>
      <c r="J18" s="285"/>
      <c r="K18" s="285"/>
    </row>
    <row r="19" spans="1:11" ht="12.75">
      <c r="A19" s="77" t="s">
        <v>237</v>
      </c>
      <c r="B19" s="272">
        <v>14</v>
      </c>
      <c r="C19" s="267" t="s">
        <v>20</v>
      </c>
      <c r="D19" s="267" t="s">
        <v>20</v>
      </c>
      <c r="E19" s="267">
        <v>14</v>
      </c>
      <c r="F19" s="272">
        <v>7000</v>
      </c>
      <c r="G19" s="267" t="s">
        <v>20</v>
      </c>
      <c r="H19" s="267" t="s">
        <v>20</v>
      </c>
      <c r="I19" s="272">
        <v>98</v>
      </c>
      <c r="J19" s="285"/>
      <c r="K19" s="285"/>
    </row>
    <row r="20" spans="1:11" ht="12.75">
      <c r="A20" s="77" t="s">
        <v>238</v>
      </c>
      <c r="B20" s="272">
        <v>23</v>
      </c>
      <c r="C20" s="272">
        <v>5</v>
      </c>
      <c r="D20" s="267" t="s">
        <v>20</v>
      </c>
      <c r="E20" s="267">
        <v>28</v>
      </c>
      <c r="F20" s="272">
        <v>6000</v>
      </c>
      <c r="G20" s="272">
        <v>9000</v>
      </c>
      <c r="H20" s="267" t="s">
        <v>20</v>
      </c>
      <c r="I20" s="272">
        <v>183</v>
      </c>
      <c r="J20" s="285"/>
      <c r="K20" s="285"/>
    </row>
    <row r="21" spans="1:11" ht="12.75">
      <c r="A21" s="286" t="s">
        <v>366</v>
      </c>
      <c r="B21" s="302">
        <v>37</v>
      </c>
      <c r="C21" s="302">
        <v>20</v>
      </c>
      <c r="D21" s="302" t="s">
        <v>20</v>
      </c>
      <c r="E21" s="302">
        <v>57</v>
      </c>
      <c r="F21" s="303">
        <v>6378</v>
      </c>
      <c r="G21" s="303">
        <v>9750</v>
      </c>
      <c r="H21" s="302" t="s">
        <v>20</v>
      </c>
      <c r="I21" s="302">
        <v>431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81</v>
      </c>
      <c r="D23" s="302" t="s">
        <v>20</v>
      </c>
      <c r="E23" s="302">
        <v>81</v>
      </c>
      <c r="F23" s="302" t="s">
        <v>20</v>
      </c>
      <c r="G23" s="303">
        <v>10063</v>
      </c>
      <c r="H23" s="302" t="s">
        <v>20</v>
      </c>
      <c r="I23" s="303">
        <v>815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54</v>
      </c>
      <c r="D25" s="302" t="s">
        <v>20</v>
      </c>
      <c r="E25" s="302">
        <v>54</v>
      </c>
      <c r="F25" s="302" t="s">
        <v>20</v>
      </c>
      <c r="G25" s="303">
        <v>9100</v>
      </c>
      <c r="H25" s="302" t="s">
        <v>20</v>
      </c>
      <c r="I25" s="303">
        <v>491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>
        <v>22</v>
      </c>
      <c r="D27" s="267" t="s">
        <v>20</v>
      </c>
      <c r="E27" s="267">
        <v>22</v>
      </c>
      <c r="F27" s="267" t="s">
        <v>20</v>
      </c>
      <c r="G27" s="272">
        <v>9800</v>
      </c>
      <c r="H27" s="267" t="s">
        <v>20</v>
      </c>
      <c r="I27" s="267">
        <v>215</v>
      </c>
      <c r="J27" s="285"/>
      <c r="K27" s="285"/>
    </row>
    <row r="28" spans="1:11" ht="12.75">
      <c r="A28" s="77" t="s">
        <v>242</v>
      </c>
      <c r="B28" s="267" t="s">
        <v>20</v>
      </c>
      <c r="C28" s="267">
        <v>1</v>
      </c>
      <c r="D28" s="267" t="s">
        <v>20</v>
      </c>
      <c r="E28" s="267">
        <v>1</v>
      </c>
      <c r="F28" s="267" t="s">
        <v>20</v>
      </c>
      <c r="G28" s="272">
        <v>20000</v>
      </c>
      <c r="H28" s="267" t="s">
        <v>20</v>
      </c>
      <c r="I28" s="267">
        <v>20</v>
      </c>
      <c r="J28" s="285"/>
      <c r="K28" s="285"/>
    </row>
    <row r="29" spans="1:11" ht="12.75">
      <c r="A29" s="77" t="s">
        <v>243</v>
      </c>
      <c r="B29" s="267" t="s">
        <v>20</v>
      </c>
      <c r="C29" s="272">
        <v>53</v>
      </c>
      <c r="D29" s="267" t="s">
        <v>20</v>
      </c>
      <c r="E29" s="267">
        <v>53</v>
      </c>
      <c r="F29" s="267" t="s">
        <v>20</v>
      </c>
      <c r="G29" s="272">
        <v>20000</v>
      </c>
      <c r="H29" s="267" t="s">
        <v>20</v>
      </c>
      <c r="I29" s="272">
        <v>1060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76</v>
      </c>
      <c r="D30" s="302" t="s">
        <v>20</v>
      </c>
      <c r="E30" s="302">
        <v>76</v>
      </c>
      <c r="F30" s="302" t="s">
        <v>20</v>
      </c>
      <c r="G30" s="303">
        <v>17047</v>
      </c>
      <c r="H30" s="302" t="s">
        <v>20</v>
      </c>
      <c r="I30" s="302">
        <v>1295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12</v>
      </c>
      <c r="C32" s="304">
        <v>81</v>
      </c>
      <c r="D32" s="267" t="s">
        <v>20</v>
      </c>
      <c r="E32" s="267">
        <v>93</v>
      </c>
      <c r="F32" s="304">
        <v>5178</v>
      </c>
      <c r="G32" s="304">
        <v>12270</v>
      </c>
      <c r="H32" s="267" t="s">
        <v>20</v>
      </c>
      <c r="I32" s="272">
        <v>1056</v>
      </c>
      <c r="J32" s="285"/>
      <c r="K32" s="285"/>
    </row>
    <row r="33" spans="1:11" ht="12.75">
      <c r="A33" s="77" t="s">
        <v>245</v>
      </c>
      <c r="B33" s="304">
        <v>29</v>
      </c>
      <c r="C33" s="304">
        <v>14</v>
      </c>
      <c r="D33" s="267" t="s">
        <v>20</v>
      </c>
      <c r="E33" s="267">
        <v>43</v>
      </c>
      <c r="F33" s="304">
        <v>5000</v>
      </c>
      <c r="G33" s="304">
        <v>11600</v>
      </c>
      <c r="H33" s="267" t="s">
        <v>20</v>
      </c>
      <c r="I33" s="272">
        <v>307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16</v>
      </c>
      <c r="D34" s="267" t="s">
        <v>20</v>
      </c>
      <c r="E34" s="267">
        <v>16</v>
      </c>
      <c r="F34" s="304" t="s">
        <v>20</v>
      </c>
      <c r="G34" s="304">
        <v>9625</v>
      </c>
      <c r="H34" s="267" t="s">
        <v>20</v>
      </c>
      <c r="I34" s="272">
        <v>154</v>
      </c>
      <c r="J34" s="285"/>
      <c r="K34" s="285"/>
    </row>
    <row r="35" spans="1:11" ht="12.75">
      <c r="A35" s="77" t="s">
        <v>247</v>
      </c>
      <c r="B35" s="304">
        <v>8</v>
      </c>
      <c r="C35" s="304">
        <v>51</v>
      </c>
      <c r="D35" s="267" t="s">
        <v>20</v>
      </c>
      <c r="E35" s="267">
        <v>59</v>
      </c>
      <c r="F35" s="304">
        <v>5268</v>
      </c>
      <c r="G35" s="304">
        <v>11330</v>
      </c>
      <c r="H35" s="267" t="s">
        <v>20</v>
      </c>
      <c r="I35" s="272">
        <v>620</v>
      </c>
      <c r="J35" s="285"/>
      <c r="K35" s="285"/>
    </row>
    <row r="36" spans="1:11" ht="12.75">
      <c r="A36" s="286" t="s">
        <v>248</v>
      </c>
      <c r="B36" s="302">
        <v>49</v>
      </c>
      <c r="C36" s="302">
        <v>162</v>
      </c>
      <c r="D36" s="302" t="s">
        <v>20</v>
      </c>
      <c r="E36" s="302">
        <v>211</v>
      </c>
      <c r="F36" s="303">
        <v>5087</v>
      </c>
      <c r="G36" s="303">
        <v>11655</v>
      </c>
      <c r="H36" s="302" t="s">
        <v>20</v>
      </c>
      <c r="I36" s="302">
        <v>2137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>
        <v>34</v>
      </c>
      <c r="C38" s="303">
        <v>72</v>
      </c>
      <c r="D38" s="302" t="s">
        <v>20</v>
      </c>
      <c r="E38" s="302">
        <v>106</v>
      </c>
      <c r="F38" s="303">
        <v>2500</v>
      </c>
      <c r="G38" s="303">
        <v>8000</v>
      </c>
      <c r="H38" s="302" t="s">
        <v>20</v>
      </c>
      <c r="I38" s="303">
        <v>661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71">
        <v>5</v>
      </c>
      <c r="C40" s="272">
        <v>16</v>
      </c>
      <c r="D40" s="267" t="s">
        <v>20</v>
      </c>
      <c r="E40" s="267">
        <v>21</v>
      </c>
      <c r="F40" s="271">
        <v>4000</v>
      </c>
      <c r="G40" s="272">
        <v>11000</v>
      </c>
      <c r="H40" s="267" t="s">
        <v>20</v>
      </c>
      <c r="I40" s="272">
        <v>196</v>
      </c>
      <c r="J40" s="285"/>
      <c r="K40" s="285"/>
    </row>
    <row r="41" spans="1:11" ht="12.75">
      <c r="A41" s="77" t="s">
        <v>251</v>
      </c>
      <c r="B41" s="272">
        <v>66</v>
      </c>
      <c r="C41" s="272">
        <v>16</v>
      </c>
      <c r="D41" s="267" t="s">
        <v>20</v>
      </c>
      <c r="E41" s="267">
        <v>82</v>
      </c>
      <c r="F41" s="272">
        <v>6500</v>
      </c>
      <c r="G41" s="272">
        <v>9000</v>
      </c>
      <c r="H41" s="267" t="s">
        <v>20</v>
      </c>
      <c r="I41" s="272">
        <v>573</v>
      </c>
      <c r="J41" s="285"/>
      <c r="K41" s="285"/>
    </row>
    <row r="42" spans="1:11" ht="12.75">
      <c r="A42" s="77" t="s">
        <v>252</v>
      </c>
      <c r="B42" s="272">
        <v>79</v>
      </c>
      <c r="C42" s="272">
        <v>215</v>
      </c>
      <c r="D42" s="267" t="s">
        <v>20</v>
      </c>
      <c r="E42" s="267">
        <v>294</v>
      </c>
      <c r="F42" s="272">
        <v>8500</v>
      </c>
      <c r="G42" s="272">
        <v>13000</v>
      </c>
      <c r="H42" s="267" t="s">
        <v>20</v>
      </c>
      <c r="I42" s="272">
        <v>3467</v>
      </c>
      <c r="J42" s="285"/>
      <c r="K42" s="285"/>
    </row>
    <row r="43" spans="1:11" ht="12.75">
      <c r="A43" s="77" t="s">
        <v>253</v>
      </c>
      <c r="B43" s="271">
        <v>19</v>
      </c>
      <c r="C43" s="272">
        <v>19</v>
      </c>
      <c r="D43" s="267" t="s">
        <v>20</v>
      </c>
      <c r="E43" s="267">
        <v>38</v>
      </c>
      <c r="F43" s="271">
        <v>11000</v>
      </c>
      <c r="G43" s="272">
        <v>16000</v>
      </c>
      <c r="H43" s="267" t="s">
        <v>20</v>
      </c>
      <c r="I43" s="272">
        <v>513</v>
      </c>
      <c r="J43" s="285"/>
      <c r="K43" s="285"/>
    </row>
    <row r="44" spans="1:11" ht="12.75">
      <c r="A44" s="77" t="s">
        <v>254</v>
      </c>
      <c r="B44" s="272">
        <v>6</v>
      </c>
      <c r="C44" s="272">
        <v>4</v>
      </c>
      <c r="D44" s="267" t="s">
        <v>20</v>
      </c>
      <c r="E44" s="267">
        <v>10</v>
      </c>
      <c r="F44" s="272">
        <v>5000</v>
      </c>
      <c r="G44" s="272">
        <v>8000</v>
      </c>
      <c r="H44" s="267" t="s">
        <v>20</v>
      </c>
      <c r="I44" s="272">
        <v>62</v>
      </c>
      <c r="J44" s="285"/>
      <c r="K44" s="285"/>
    </row>
    <row r="45" spans="1:11" ht="12.75">
      <c r="A45" s="77" t="s">
        <v>255</v>
      </c>
      <c r="B45" s="267" t="s">
        <v>20</v>
      </c>
      <c r="C45" s="272">
        <v>253</v>
      </c>
      <c r="D45" s="267" t="s">
        <v>20</v>
      </c>
      <c r="E45" s="267">
        <v>253</v>
      </c>
      <c r="F45" s="267" t="s">
        <v>20</v>
      </c>
      <c r="G45" s="272">
        <v>9000</v>
      </c>
      <c r="H45" s="267" t="s">
        <v>20</v>
      </c>
      <c r="I45" s="272">
        <v>2277</v>
      </c>
      <c r="J45" s="285"/>
      <c r="K45" s="285"/>
    </row>
    <row r="46" spans="1:11" ht="12.75">
      <c r="A46" s="77" t="s">
        <v>256</v>
      </c>
      <c r="B46" s="272">
        <v>33</v>
      </c>
      <c r="C46" s="272">
        <v>17</v>
      </c>
      <c r="D46" s="267" t="s">
        <v>20</v>
      </c>
      <c r="E46" s="267">
        <v>50</v>
      </c>
      <c r="F46" s="272">
        <v>4000</v>
      </c>
      <c r="G46" s="272">
        <v>8000</v>
      </c>
      <c r="H46" s="267" t="s">
        <v>20</v>
      </c>
      <c r="I46" s="272">
        <v>268</v>
      </c>
      <c r="J46" s="285"/>
      <c r="K46" s="285"/>
    </row>
    <row r="47" spans="1:11" ht="12.75">
      <c r="A47" s="77" t="s">
        <v>257</v>
      </c>
      <c r="B47" s="271">
        <v>20</v>
      </c>
      <c r="C47" s="272">
        <v>1180</v>
      </c>
      <c r="D47" s="267" t="s">
        <v>20</v>
      </c>
      <c r="E47" s="267">
        <v>1200</v>
      </c>
      <c r="F47" s="271">
        <v>2500</v>
      </c>
      <c r="G47" s="272">
        <v>10000</v>
      </c>
      <c r="H47" s="267" t="s">
        <v>20</v>
      </c>
      <c r="I47" s="272">
        <v>11850</v>
      </c>
      <c r="J47" s="285"/>
      <c r="K47" s="285"/>
    </row>
    <row r="48" spans="1:11" ht="12.75">
      <c r="A48" s="77" t="s">
        <v>258</v>
      </c>
      <c r="B48" s="272">
        <v>47</v>
      </c>
      <c r="C48" s="272">
        <v>52</v>
      </c>
      <c r="D48" s="267" t="s">
        <v>20</v>
      </c>
      <c r="E48" s="267">
        <v>99</v>
      </c>
      <c r="F48" s="272">
        <v>5000</v>
      </c>
      <c r="G48" s="272">
        <v>10000</v>
      </c>
      <c r="H48" s="267" t="s">
        <v>20</v>
      </c>
      <c r="I48" s="272">
        <v>755</v>
      </c>
      <c r="J48" s="285"/>
      <c r="K48" s="285"/>
    </row>
    <row r="49" spans="1:11" ht="12.75">
      <c r="A49" s="286" t="s">
        <v>368</v>
      </c>
      <c r="B49" s="302">
        <v>275</v>
      </c>
      <c r="C49" s="302">
        <v>1772</v>
      </c>
      <c r="D49" s="302" t="s">
        <v>20</v>
      </c>
      <c r="E49" s="302">
        <v>2047</v>
      </c>
      <c r="F49" s="303">
        <v>6460</v>
      </c>
      <c r="G49" s="303">
        <v>10262</v>
      </c>
      <c r="H49" s="302" t="s">
        <v>20</v>
      </c>
      <c r="I49" s="302">
        <v>19961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5">
        <v>205</v>
      </c>
      <c r="C51" s="303">
        <v>548</v>
      </c>
      <c r="D51" s="302" t="s">
        <v>20</v>
      </c>
      <c r="E51" s="302">
        <v>753</v>
      </c>
      <c r="F51" s="305">
        <v>4000</v>
      </c>
      <c r="G51" s="303">
        <v>10000</v>
      </c>
      <c r="H51" s="302" t="s">
        <v>20</v>
      </c>
      <c r="I51" s="303">
        <v>6300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71">
        <v>5</v>
      </c>
      <c r="C53" s="272">
        <v>2500</v>
      </c>
      <c r="D53" s="267" t="s">
        <v>20</v>
      </c>
      <c r="E53" s="267">
        <v>2505</v>
      </c>
      <c r="F53" s="271">
        <v>3000</v>
      </c>
      <c r="G53" s="272">
        <v>9000</v>
      </c>
      <c r="H53" s="267" t="s">
        <v>20</v>
      </c>
      <c r="I53" s="272">
        <v>22515</v>
      </c>
      <c r="J53" s="285"/>
      <c r="K53" s="285"/>
    </row>
    <row r="54" spans="1:11" ht="12.75">
      <c r="A54" s="77" t="s">
        <v>261</v>
      </c>
      <c r="B54" s="271">
        <v>39</v>
      </c>
      <c r="C54" s="272">
        <v>510</v>
      </c>
      <c r="D54" s="267" t="s">
        <v>20</v>
      </c>
      <c r="E54" s="267">
        <v>549</v>
      </c>
      <c r="F54" s="271">
        <v>3700</v>
      </c>
      <c r="G54" s="272">
        <v>7500</v>
      </c>
      <c r="H54" s="267" t="s">
        <v>20</v>
      </c>
      <c r="I54" s="272">
        <v>3969</v>
      </c>
      <c r="J54" s="285"/>
      <c r="K54" s="285"/>
    </row>
    <row r="55" spans="1:11" ht="12.75">
      <c r="A55" s="77" t="s">
        <v>262</v>
      </c>
      <c r="B55" s="271">
        <v>2086</v>
      </c>
      <c r="C55" s="272">
        <v>6128</v>
      </c>
      <c r="D55" s="267" t="s">
        <v>20</v>
      </c>
      <c r="E55" s="267">
        <v>8214</v>
      </c>
      <c r="F55" s="271">
        <v>3500</v>
      </c>
      <c r="G55" s="272">
        <v>6850</v>
      </c>
      <c r="H55" s="267" t="s">
        <v>20</v>
      </c>
      <c r="I55" s="272">
        <v>49278</v>
      </c>
      <c r="J55" s="285"/>
      <c r="K55" s="285"/>
    </row>
    <row r="56" spans="1:11" ht="12.75">
      <c r="A56" s="77" t="s">
        <v>263</v>
      </c>
      <c r="B56" s="271">
        <v>3</v>
      </c>
      <c r="C56" s="272">
        <v>37</v>
      </c>
      <c r="D56" s="267" t="s">
        <v>20</v>
      </c>
      <c r="E56" s="267">
        <v>40</v>
      </c>
      <c r="F56" s="271">
        <v>1800</v>
      </c>
      <c r="G56" s="272">
        <v>8400</v>
      </c>
      <c r="H56" s="267" t="s">
        <v>20</v>
      </c>
      <c r="I56" s="272">
        <v>316</v>
      </c>
      <c r="J56" s="285"/>
      <c r="K56" s="285"/>
    </row>
    <row r="57" spans="1:11" ht="12.75">
      <c r="A57" s="77" t="s">
        <v>264</v>
      </c>
      <c r="B57" s="271">
        <v>3</v>
      </c>
      <c r="C57" s="272">
        <v>574</v>
      </c>
      <c r="D57" s="267" t="s">
        <v>20</v>
      </c>
      <c r="E57" s="267">
        <v>577</v>
      </c>
      <c r="F57" s="271">
        <v>2500</v>
      </c>
      <c r="G57" s="272">
        <v>9000</v>
      </c>
      <c r="H57" s="267" t="s">
        <v>20</v>
      </c>
      <c r="I57" s="272">
        <v>5174</v>
      </c>
      <c r="J57" s="285"/>
      <c r="K57" s="285"/>
    </row>
    <row r="58" spans="1:11" ht="12.75">
      <c r="A58" s="286" t="s">
        <v>265</v>
      </c>
      <c r="B58" s="305">
        <v>2136</v>
      </c>
      <c r="C58" s="302">
        <v>9749</v>
      </c>
      <c r="D58" s="302" t="s">
        <v>20</v>
      </c>
      <c r="E58" s="302">
        <v>11885</v>
      </c>
      <c r="F58" s="305">
        <v>3499</v>
      </c>
      <c r="G58" s="303">
        <v>7568</v>
      </c>
      <c r="H58" s="302" t="s">
        <v>20</v>
      </c>
      <c r="I58" s="302">
        <v>81252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15</v>
      </c>
      <c r="D60" s="272" t="s">
        <v>20</v>
      </c>
      <c r="E60" s="267">
        <v>15</v>
      </c>
      <c r="F60" s="267" t="s">
        <v>20</v>
      </c>
      <c r="G60" s="272">
        <v>12000</v>
      </c>
      <c r="H60" s="272" t="s">
        <v>20</v>
      </c>
      <c r="I60" s="272">
        <v>180</v>
      </c>
      <c r="J60" s="285"/>
      <c r="K60" s="285"/>
    </row>
    <row r="61" spans="1:11" ht="12.75">
      <c r="A61" s="77" t="s">
        <v>267</v>
      </c>
      <c r="B61" s="272">
        <v>59</v>
      </c>
      <c r="C61" s="272">
        <v>50</v>
      </c>
      <c r="D61" s="267" t="s">
        <v>20</v>
      </c>
      <c r="E61" s="267">
        <v>109</v>
      </c>
      <c r="F61" s="272">
        <v>3000</v>
      </c>
      <c r="G61" s="272">
        <v>8800</v>
      </c>
      <c r="H61" s="267" t="s">
        <v>20</v>
      </c>
      <c r="I61" s="272">
        <v>617</v>
      </c>
      <c r="J61" s="285"/>
      <c r="K61" s="285"/>
    </row>
    <row r="62" spans="1:11" ht="12.75">
      <c r="A62" s="77" t="s">
        <v>268</v>
      </c>
      <c r="B62" s="271">
        <v>3</v>
      </c>
      <c r="C62" s="272">
        <v>64</v>
      </c>
      <c r="D62" s="267" t="s">
        <v>20</v>
      </c>
      <c r="E62" s="267">
        <v>67</v>
      </c>
      <c r="F62" s="271">
        <v>3500</v>
      </c>
      <c r="G62" s="272">
        <v>15000</v>
      </c>
      <c r="H62" s="267" t="s">
        <v>20</v>
      </c>
      <c r="I62" s="272">
        <v>971</v>
      </c>
      <c r="J62" s="285"/>
      <c r="K62" s="285"/>
    </row>
    <row r="63" spans="1:11" ht="12.75">
      <c r="A63" s="286" t="s">
        <v>269</v>
      </c>
      <c r="B63" s="302">
        <v>62</v>
      </c>
      <c r="C63" s="302">
        <v>129</v>
      </c>
      <c r="D63" s="302" t="s">
        <v>20</v>
      </c>
      <c r="E63" s="302">
        <v>191</v>
      </c>
      <c r="F63" s="303">
        <v>3024</v>
      </c>
      <c r="G63" s="303">
        <v>12248</v>
      </c>
      <c r="H63" s="303" t="s">
        <v>20</v>
      </c>
      <c r="I63" s="302">
        <v>1768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36</v>
      </c>
      <c r="D65" s="302" t="s">
        <v>20</v>
      </c>
      <c r="E65" s="302">
        <v>36</v>
      </c>
      <c r="F65" s="302" t="s">
        <v>20</v>
      </c>
      <c r="G65" s="303">
        <v>12100</v>
      </c>
      <c r="H65" s="302" t="s">
        <v>20</v>
      </c>
      <c r="I65" s="303">
        <v>436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71">
        <v>55</v>
      </c>
      <c r="C67" s="272">
        <v>750</v>
      </c>
      <c r="D67" s="267" t="s">
        <v>20</v>
      </c>
      <c r="E67" s="267">
        <v>805</v>
      </c>
      <c r="F67" s="271">
        <v>1800</v>
      </c>
      <c r="G67" s="272">
        <v>8000</v>
      </c>
      <c r="H67" s="267" t="s">
        <v>20</v>
      </c>
      <c r="I67" s="272">
        <v>6099</v>
      </c>
      <c r="J67" s="285"/>
      <c r="K67" s="285"/>
    </row>
    <row r="68" spans="1:11" ht="12.75">
      <c r="A68" s="77" t="s">
        <v>272</v>
      </c>
      <c r="B68" s="271">
        <v>10</v>
      </c>
      <c r="C68" s="272">
        <v>160</v>
      </c>
      <c r="D68" s="267" t="s">
        <v>20</v>
      </c>
      <c r="E68" s="267">
        <v>170</v>
      </c>
      <c r="F68" s="271">
        <v>1500</v>
      </c>
      <c r="G68" s="272">
        <v>7500</v>
      </c>
      <c r="H68" s="267" t="s">
        <v>20</v>
      </c>
      <c r="I68" s="272">
        <v>1215</v>
      </c>
      <c r="J68" s="285"/>
      <c r="K68" s="285"/>
    </row>
    <row r="69" spans="1:11" ht="12.75">
      <c r="A69" s="286" t="s">
        <v>273</v>
      </c>
      <c r="B69" s="305">
        <v>65</v>
      </c>
      <c r="C69" s="302">
        <v>910</v>
      </c>
      <c r="D69" s="302" t="s">
        <v>20</v>
      </c>
      <c r="E69" s="302">
        <v>975</v>
      </c>
      <c r="F69" s="305">
        <v>1754</v>
      </c>
      <c r="G69" s="303">
        <v>7912</v>
      </c>
      <c r="H69" s="302" t="s">
        <v>20</v>
      </c>
      <c r="I69" s="302">
        <v>7314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>
        <v>25</v>
      </c>
      <c r="D71" s="272" t="s">
        <v>20</v>
      </c>
      <c r="E71" s="267">
        <v>25</v>
      </c>
      <c r="F71" s="267" t="s">
        <v>20</v>
      </c>
      <c r="G71" s="272">
        <v>8000</v>
      </c>
      <c r="H71" s="272" t="s">
        <v>20</v>
      </c>
      <c r="I71" s="272">
        <v>200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258</v>
      </c>
      <c r="D72" s="267" t="s">
        <v>20</v>
      </c>
      <c r="E72" s="267">
        <v>258</v>
      </c>
      <c r="F72" s="267" t="s">
        <v>20</v>
      </c>
      <c r="G72" s="272">
        <v>29302</v>
      </c>
      <c r="H72" s="267" t="s">
        <v>20</v>
      </c>
      <c r="I72" s="272">
        <v>7560</v>
      </c>
      <c r="J72" s="285"/>
      <c r="K72" s="285"/>
    </row>
    <row r="73" spans="1:11" ht="12.75">
      <c r="A73" s="77" t="s">
        <v>276</v>
      </c>
      <c r="B73" s="272">
        <v>178</v>
      </c>
      <c r="C73" s="272">
        <v>3127</v>
      </c>
      <c r="D73" s="267" t="s">
        <v>20</v>
      </c>
      <c r="E73" s="267">
        <v>3305</v>
      </c>
      <c r="F73" s="272">
        <v>7500</v>
      </c>
      <c r="G73" s="272">
        <v>8500</v>
      </c>
      <c r="H73" s="267" t="s">
        <v>20</v>
      </c>
      <c r="I73" s="272">
        <v>27915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1874</v>
      </c>
      <c r="D74" s="267" t="s">
        <v>20</v>
      </c>
      <c r="E74" s="267">
        <v>1874</v>
      </c>
      <c r="F74" s="267" t="s">
        <v>20</v>
      </c>
      <c r="G74" s="272">
        <v>11900</v>
      </c>
      <c r="H74" s="267" t="s">
        <v>20</v>
      </c>
      <c r="I74" s="272">
        <v>22301</v>
      </c>
      <c r="J74" s="285"/>
      <c r="K74" s="285"/>
    </row>
    <row r="75" spans="1:11" ht="12.75">
      <c r="A75" s="77" t="s">
        <v>278</v>
      </c>
      <c r="B75" s="272">
        <v>143</v>
      </c>
      <c r="C75" s="272">
        <v>12</v>
      </c>
      <c r="D75" s="267" t="s">
        <v>20</v>
      </c>
      <c r="E75" s="267">
        <v>155</v>
      </c>
      <c r="F75" s="272">
        <v>3550</v>
      </c>
      <c r="G75" s="272">
        <v>6000</v>
      </c>
      <c r="H75" s="267" t="s">
        <v>20</v>
      </c>
      <c r="I75" s="272">
        <v>580</v>
      </c>
      <c r="J75" s="285"/>
      <c r="K75" s="285"/>
    </row>
    <row r="76" spans="1:11" ht="12.75">
      <c r="A76" s="77" t="s">
        <v>279</v>
      </c>
      <c r="B76" s="272">
        <v>67</v>
      </c>
      <c r="C76" s="272">
        <v>240</v>
      </c>
      <c r="D76" s="267" t="s">
        <v>20</v>
      </c>
      <c r="E76" s="267">
        <v>307</v>
      </c>
      <c r="F76" s="272">
        <v>3400</v>
      </c>
      <c r="G76" s="272">
        <v>10290</v>
      </c>
      <c r="H76" s="267" t="s">
        <v>20</v>
      </c>
      <c r="I76" s="272">
        <v>2697</v>
      </c>
      <c r="J76" s="285"/>
      <c r="K76" s="285"/>
    </row>
    <row r="77" spans="1:11" ht="12.75">
      <c r="A77" s="77" t="s">
        <v>280</v>
      </c>
      <c r="B77" s="271">
        <v>500</v>
      </c>
      <c r="C77" s="272">
        <v>319</v>
      </c>
      <c r="D77" s="267" t="s">
        <v>20</v>
      </c>
      <c r="E77" s="267">
        <v>819</v>
      </c>
      <c r="F77" s="271">
        <v>4000</v>
      </c>
      <c r="G77" s="272">
        <v>10000</v>
      </c>
      <c r="H77" s="267" t="s">
        <v>20</v>
      </c>
      <c r="I77" s="272">
        <v>5190</v>
      </c>
      <c r="J77" s="285"/>
      <c r="K77" s="285"/>
    </row>
    <row r="78" spans="1:11" ht="12.75">
      <c r="A78" s="77" t="s">
        <v>281</v>
      </c>
      <c r="B78" s="271">
        <v>284</v>
      </c>
      <c r="C78" s="272">
        <v>134</v>
      </c>
      <c r="D78" s="267" t="s">
        <v>20</v>
      </c>
      <c r="E78" s="267">
        <v>418</v>
      </c>
      <c r="F78" s="271">
        <v>6038</v>
      </c>
      <c r="G78" s="272">
        <v>13250</v>
      </c>
      <c r="H78" s="267" t="s">
        <v>20</v>
      </c>
      <c r="I78" s="272">
        <v>3490</v>
      </c>
      <c r="J78" s="285"/>
      <c r="K78" s="285"/>
    </row>
    <row r="79" spans="1:11" ht="12.75">
      <c r="A79" s="286" t="s">
        <v>369</v>
      </c>
      <c r="B79" s="302">
        <v>1172</v>
      </c>
      <c r="C79" s="302">
        <v>5989</v>
      </c>
      <c r="D79" s="302" t="s">
        <v>20</v>
      </c>
      <c r="E79" s="302">
        <v>7161</v>
      </c>
      <c r="F79" s="303">
        <v>4936</v>
      </c>
      <c r="G79" s="303">
        <v>10711</v>
      </c>
      <c r="H79" s="303" t="s">
        <v>20</v>
      </c>
      <c r="I79" s="302">
        <v>69933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71">
        <v>9</v>
      </c>
      <c r="C81" s="272">
        <v>9</v>
      </c>
      <c r="D81" s="267" t="s">
        <v>20</v>
      </c>
      <c r="E81" s="267">
        <v>18</v>
      </c>
      <c r="F81" s="271">
        <v>8222</v>
      </c>
      <c r="G81" s="272">
        <v>4000</v>
      </c>
      <c r="H81" s="267" t="s">
        <v>20</v>
      </c>
      <c r="I81" s="272">
        <v>110</v>
      </c>
      <c r="J81" s="285"/>
      <c r="K81" s="285"/>
    </row>
    <row r="82" spans="1:11" ht="12.75">
      <c r="A82" s="77" t="s">
        <v>283</v>
      </c>
      <c r="B82" s="272">
        <v>3</v>
      </c>
      <c r="C82" s="272">
        <v>57</v>
      </c>
      <c r="D82" s="267" t="s">
        <v>20</v>
      </c>
      <c r="E82" s="267">
        <v>60</v>
      </c>
      <c r="F82" s="272">
        <v>1500</v>
      </c>
      <c r="G82" s="272">
        <v>4000</v>
      </c>
      <c r="H82" s="267" t="s">
        <v>20</v>
      </c>
      <c r="I82" s="272">
        <v>233</v>
      </c>
      <c r="J82" s="285"/>
      <c r="K82" s="285"/>
    </row>
    <row r="83" spans="1:11" ht="12.75">
      <c r="A83" s="286" t="s">
        <v>284</v>
      </c>
      <c r="B83" s="303">
        <v>12</v>
      </c>
      <c r="C83" s="303">
        <v>66</v>
      </c>
      <c r="D83" s="302" t="s">
        <v>20</v>
      </c>
      <c r="E83" s="302">
        <v>78</v>
      </c>
      <c r="F83" s="303">
        <v>6542</v>
      </c>
      <c r="G83" s="303">
        <v>4000</v>
      </c>
      <c r="H83" s="302" t="s">
        <v>20</v>
      </c>
      <c r="I83" s="303">
        <v>343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4154</v>
      </c>
      <c r="C85" s="277">
        <v>19749</v>
      </c>
      <c r="D85" s="277" t="s">
        <v>20</v>
      </c>
      <c r="E85" s="277">
        <v>23903</v>
      </c>
      <c r="F85" s="306">
        <v>4192</v>
      </c>
      <c r="G85" s="306">
        <v>8978</v>
      </c>
      <c r="H85" s="306" t="s">
        <v>20</v>
      </c>
      <c r="I85" s="277">
        <v>194730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481">
    <pageSetUpPr fitToPage="1"/>
  </sheetPr>
  <dimension ref="A1:H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58" customWidth="1"/>
    <col min="10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55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132">
        <v>37.3</v>
      </c>
      <c r="C9" s="109">
        <v>335</v>
      </c>
      <c r="D9" s="132">
        <v>1248.8</v>
      </c>
      <c r="E9" s="137">
        <v>7.049871984421767</v>
      </c>
      <c r="F9" s="138">
        <v>96071.78488574759</v>
      </c>
      <c r="G9" s="109">
        <v>823</v>
      </c>
      <c r="H9" s="109">
        <v>287901</v>
      </c>
    </row>
    <row r="10" spans="1:8" ht="12.75">
      <c r="A10" s="65">
        <v>1986</v>
      </c>
      <c r="B10" s="133">
        <v>34.3</v>
      </c>
      <c r="C10" s="111">
        <v>340</v>
      </c>
      <c r="D10" s="133">
        <v>1165.9</v>
      </c>
      <c r="E10" s="139">
        <v>7.500631062709604</v>
      </c>
      <c r="F10" s="140">
        <v>155920.57024028464</v>
      </c>
      <c r="G10" s="111">
        <v>234</v>
      </c>
      <c r="H10" s="111">
        <v>335329</v>
      </c>
    </row>
    <row r="11" spans="1:8" ht="12.75">
      <c r="A11" s="65">
        <v>1987</v>
      </c>
      <c r="B11" s="133">
        <v>31</v>
      </c>
      <c r="C11" s="111">
        <v>358</v>
      </c>
      <c r="D11" s="133">
        <v>1110.1</v>
      </c>
      <c r="E11" s="139">
        <v>12.687365523541645</v>
      </c>
      <c r="F11" s="140">
        <v>155920.57024028464</v>
      </c>
      <c r="G11" s="111">
        <v>3122</v>
      </c>
      <c r="H11" s="111">
        <v>285329</v>
      </c>
    </row>
    <row r="12" spans="1:8" ht="12.75">
      <c r="A12" s="65">
        <v>1988</v>
      </c>
      <c r="B12" s="133">
        <v>30.6</v>
      </c>
      <c r="C12" s="111">
        <v>351</v>
      </c>
      <c r="D12" s="133">
        <v>1072.5</v>
      </c>
      <c r="E12" s="139">
        <v>10.505691584628515</v>
      </c>
      <c r="F12" s="140">
        <v>112671.73920882767</v>
      </c>
      <c r="G12" s="111">
        <v>18169</v>
      </c>
      <c r="H12" s="111">
        <v>274025</v>
      </c>
    </row>
    <row r="13" spans="1:8" ht="12.75">
      <c r="A13" s="65">
        <v>1989</v>
      </c>
      <c r="B13" s="133">
        <v>29.2</v>
      </c>
      <c r="C13" s="111">
        <v>342</v>
      </c>
      <c r="D13" s="133">
        <v>995.7</v>
      </c>
      <c r="E13" s="139">
        <v>12.849638791725265</v>
      </c>
      <c r="F13" s="140">
        <v>127943.85344920846</v>
      </c>
      <c r="G13" s="111">
        <v>9201</v>
      </c>
      <c r="H13" s="111">
        <v>232761</v>
      </c>
    </row>
    <row r="14" spans="1:8" ht="12.75">
      <c r="A14" s="65">
        <v>1990</v>
      </c>
      <c r="B14" s="133">
        <v>30.6</v>
      </c>
      <c r="C14" s="111">
        <v>359.73856209150324</v>
      </c>
      <c r="D14" s="133">
        <v>1100.8</v>
      </c>
      <c r="E14" s="139">
        <v>13.877369490221534</v>
      </c>
      <c r="F14" s="140">
        <v>152762.08334835863</v>
      </c>
      <c r="G14" s="111">
        <v>47166</v>
      </c>
      <c r="H14" s="111">
        <v>188477</v>
      </c>
    </row>
    <row r="15" spans="1:8" ht="12.75">
      <c r="A15" s="65">
        <v>1991</v>
      </c>
      <c r="B15" s="133">
        <v>28.3</v>
      </c>
      <c r="C15" s="111">
        <v>360.1766784452297</v>
      </c>
      <c r="D15" s="133">
        <v>1019.3</v>
      </c>
      <c r="E15" s="139">
        <v>11.701705672352242</v>
      </c>
      <c r="F15" s="140">
        <v>119275.48591828637</v>
      </c>
      <c r="G15" s="111">
        <v>29030</v>
      </c>
      <c r="H15" s="111">
        <v>236081</v>
      </c>
    </row>
    <row r="16" spans="1:8" ht="12.75">
      <c r="A16" s="65">
        <v>1992</v>
      </c>
      <c r="B16" s="133">
        <v>28</v>
      </c>
      <c r="C16" s="111">
        <v>364.82833845933766</v>
      </c>
      <c r="D16" s="133">
        <v>1020.1</v>
      </c>
      <c r="E16" s="139">
        <v>10.235236137655814</v>
      </c>
      <c r="F16" s="140">
        <v>104409.64384022694</v>
      </c>
      <c r="G16" s="111">
        <v>44407</v>
      </c>
      <c r="H16" s="111">
        <v>197528</v>
      </c>
    </row>
    <row r="17" spans="1:8" ht="12.75">
      <c r="A17" s="65">
        <v>1993</v>
      </c>
      <c r="B17" s="133">
        <v>25.7</v>
      </c>
      <c r="C17" s="111">
        <v>344.16342412451365</v>
      </c>
      <c r="D17" s="133">
        <v>884.5</v>
      </c>
      <c r="E17" s="139">
        <v>16.666065654562285</v>
      </c>
      <c r="F17" s="140">
        <v>147411.35071460338</v>
      </c>
      <c r="G17" s="111">
        <v>42302</v>
      </c>
      <c r="H17" s="111">
        <v>195196</v>
      </c>
    </row>
    <row r="18" spans="1:8" ht="12.75">
      <c r="A18" s="91">
        <v>1994</v>
      </c>
      <c r="B18" s="134">
        <v>27.68</v>
      </c>
      <c r="C18" s="113">
        <v>364.3609104046243</v>
      </c>
      <c r="D18" s="134">
        <v>1008.551</v>
      </c>
      <c r="E18" s="141">
        <v>15.247677088216559</v>
      </c>
      <c r="F18" s="142">
        <v>153780.59974997898</v>
      </c>
      <c r="G18" s="113">
        <v>43538</v>
      </c>
      <c r="H18" s="111">
        <v>246144</v>
      </c>
    </row>
    <row r="19" spans="1:8" ht="12.75">
      <c r="A19" s="91">
        <v>1995</v>
      </c>
      <c r="B19" s="134">
        <v>26.917</v>
      </c>
      <c r="C19" s="113">
        <v>363.03414199204957</v>
      </c>
      <c r="D19" s="134">
        <v>977.179</v>
      </c>
      <c r="E19" s="141">
        <v>11.755796761746781</v>
      </c>
      <c r="F19" s="142">
        <v>114875.17723846957</v>
      </c>
      <c r="G19" s="113">
        <v>30251</v>
      </c>
      <c r="H19" s="111">
        <v>269373</v>
      </c>
    </row>
    <row r="20" spans="1:8" ht="12.75">
      <c r="A20" s="91">
        <v>1996</v>
      </c>
      <c r="B20" s="114">
        <v>25.5</v>
      </c>
      <c r="C20" s="113">
        <v>379.2549019607843</v>
      </c>
      <c r="D20" s="114">
        <v>967.1</v>
      </c>
      <c r="E20" s="143">
        <v>10.625894005505272</v>
      </c>
      <c r="F20" s="113">
        <v>102763.02092724148</v>
      </c>
      <c r="G20" s="113">
        <v>23948</v>
      </c>
      <c r="H20" s="111">
        <v>256402</v>
      </c>
    </row>
    <row r="21" spans="1:8" ht="12.75">
      <c r="A21" s="91">
        <v>1997</v>
      </c>
      <c r="B21" s="114">
        <v>23.5</v>
      </c>
      <c r="C21" s="113">
        <v>396.7659574468085</v>
      </c>
      <c r="D21" s="114">
        <v>932.4</v>
      </c>
      <c r="E21" s="143">
        <v>16.016972581827797</v>
      </c>
      <c r="F21" s="113">
        <v>149342.2523529624</v>
      </c>
      <c r="G21" s="113">
        <v>36102</v>
      </c>
      <c r="H21" s="111">
        <v>232050</v>
      </c>
    </row>
    <row r="22" spans="1:8" ht="12.75">
      <c r="A22" s="91">
        <v>1998</v>
      </c>
      <c r="B22" s="114">
        <v>22.9</v>
      </c>
      <c r="C22" s="113">
        <v>423.6681222707424</v>
      </c>
      <c r="D22" s="114">
        <v>970.2</v>
      </c>
      <c r="E22" s="143">
        <v>13.05999302825959</v>
      </c>
      <c r="F22" s="113">
        <v>126708.05236017452</v>
      </c>
      <c r="G22" s="113">
        <v>44965</v>
      </c>
      <c r="H22" s="111">
        <v>250428</v>
      </c>
    </row>
    <row r="23" spans="1:8" ht="12.75">
      <c r="A23" s="91">
        <v>1999</v>
      </c>
      <c r="B23" s="114">
        <v>22.7</v>
      </c>
      <c r="C23" s="113">
        <f>D23/B23*10</f>
        <v>432.3348017621145</v>
      </c>
      <c r="D23" s="114">
        <v>981.4</v>
      </c>
      <c r="E23" s="143">
        <v>10.40952964792711</v>
      </c>
      <c r="F23" s="113">
        <f>D23*E23*10</f>
        <v>102159.12396475665</v>
      </c>
      <c r="G23" s="113">
        <v>21132</v>
      </c>
      <c r="H23" s="111">
        <v>255959</v>
      </c>
    </row>
    <row r="24" spans="1:8" ht="12.75">
      <c r="A24" s="91">
        <v>2000</v>
      </c>
      <c r="B24" s="114">
        <v>21.894</v>
      </c>
      <c r="C24" s="113">
        <f>D24/B24*10</f>
        <v>438.3392710331598</v>
      </c>
      <c r="D24" s="114">
        <v>959.7</v>
      </c>
      <c r="E24" s="143">
        <v>12.86766915485678</v>
      </c>
      <c r="F24" s="113">
        <f>D24*E24*10</f>
        <v>123491.02087916051</v>
      </c>
      <c r="G24" s="113">
        <v>27390.796</v>
      </c>
      <c r="H24" s="111">
        <v>245040.049</v>
      </c>
    </row>
    <row r="25" spans="1:8" ht="12.75">
      <c r="A25" s="91">
        <v>2001</v>
      </c>
      <c r="B25" s="114">
        <v>21.128</v>
      </c>
      <c r="C25" s="113">
        <f>D25/B25*10</f>
        <v>469.2919348731541</v>
      </c>
      <c r="D25" s="114">
        <v>991.52</v>
      </c>
      <c r="E25" s="143">
        <v>15.31</v>
      </c>
      <c r="F25" s="113">
        <f>D25*E25*10</f>
        <v>151801.712</v>
      </c>
      <c r="G25" s="113">
        <v>41804.892</v>
      </c>
      <c r="H25" s="111">
        <v>264299.249</v>
      </c>
    </row>
    <row r="26" spans="1:8" ht="12.75">
      <c r="A26" s="91">
        <v>2002</v>
      </c>
      <c r="B26" s="114">
        <v>21.926</v>
      </c>
      <c r="C26" s="113">
        <f>D26/B26*10</f>
        <v>471.68065310590174</v>
      </c>
      <c r="D26" s="114">
        <v>1034.207</v>
      </c>
      <c r="E26" s="143">
        <v>14.7</v>
      </c>
      <c r="F26" s="113">
        <f>D26*E26*10</f>
        <v>152028.429</v>
      </c>
      <c r="G26" s="113">
        <v>38873.021</v>
      </c>
      <c r="H26" s="111">
        <v>259912.1</v>
      </c>
    </row>
    <row r="27" spans="1:8" ht="13.5" thickBot="1">
      <c r="A27" s="67" t="s">
        <v>326</v>
      </c>
      <c r="B27" s="116">
        <v>21.7</v>
      </c>
      <c r="C27" s="115">
        <f>D27/B27*10</f>
        <v>453.778801843318</v>
      </c>
      <c r="D27" s="116">
        <v>984.7</v>
      </c>
      <c r="E27" s="144">
        <v>16.59</v>
      </c>
      <c r="F27" s="115">
        <f>D27*E27*10</f>
        <v>163361.73</v>
      </c>
      <c r="G27" s="115"/>
      <c r="H27" s="117"/>
    </row>
    <row r="28" ht="12.75">
      <c r="A28" s="58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I2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58" customWidth="1"/>
    <col min="10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4.25"/>
    <row r="3" spans="1:9" ht="15">
      <c r="A3" s="328" t="s">
        <v>315</v>
      </c>
      <c r="B3" s="328"/>
      <c r="C3" s="328"/>
      <c r="D3" s="328"/>
      <c r="E3" s="328"/>
      <c r="F3" s="328"/>
      <c r="G3" s="328"/>
      <c r="H3" s="328"/>
      <c r="I3" s="328"/>
    </row>
    <row r="4" spans="1:9" ht="12.75">
      <c r="A4" s="130"/>
      <c r="B4" s="74"/>
      <c r="C4" s="74"/>
      <c r="D4" s="74"/>
      <c r="E4" s="74"/>
      <c r="F4" s="74"/>
      <c r="G4" s="74"/>
      <c r="H4" s="74"/>
      <c r="I4" s="74"/>
    </row>
    <row r="5" spans="2:9" ht="12.75">
      <c r="B5" s="73" t="s">
        <v>56</v>
      </c>
      <c r="C5" s="74"/>
      <c r="D5" s="131" t="s">
        <v>57</v>
      </c>
      <c r="E5" s="74"/>
      <c r="F5" s="73" t="s">
        <v>58</v>
      </c>
      <c r="G5" s="74"/>
      <c r="H5" s="73" t="s">
        <v>59</v>
      </c>
      <c r="I5" s="74"/>
    </row>
    <row r="6" spans="1:9" ht="12.75">
      <c r="A6" s="82" t="s">
        <v>5</v>
      </c>
      <c r="B6" s="76" t="s">
        <v>2</v>
      </c>
      <c r="C6" s="76" t="s">
        <v>3</v>
      </c>
      <c r="D6" s="76" t="s">
        <v>2</v>
      </c>
      <c r="E6" s="76" t="s">
        <v>3</v>
      </c>
      <c r="F6" s="76" t="s">
        <v>2</v>
      </c>
      <c r="G6" s="76" t="s">
        <v>3</v>
      </c>
      <c r="H6" s="76" t="s">
        <v>2</v>
      </c>
      <c r="I6" s="76" t="s">
        <v>3</v>
      </c>
    </row>
    <row r="7" spans="1:9" ht="13.5" thickBot="1">
      <c r="A7" s="77"/>
      <c r="B7" s="76" t="s">
        <v>6</v>
      </c>
      <c r="C7" s="76" t="s">
        <v>7</v>
      </c>
      <c r="D7" s="76" t="s">
        <v>6</v>
      </c>
      <c r="E7" s="76" t="s">
        <v>7</v>
      </c>
      <c r="F7" s="76" t="s">
        <v>6</v>
      </c>
      <c r="G7" s="76" t="s">
        <v>7</v>
      </c>
      <c r="H7" s="76" t="s">
        <v>6</v>
      </c>
      <c r="I7" s="76" t="s">
        <v>7</v>
      </c>
    </row>
    <row r="8" spans="1:9" ht="12.75">
      <c r="A8" s="63">
        <v>1985</v>
      </c>
      <c r="B8" s="132">
        <v>6</v>
      </c>
      <c r="C8" s="132">
        <v>195.4</v>
      </c>
      <c r="D8" s="132">
        <v>5.69</v>
      </c>
      <c r="E8" s="132">
        <v>213.8</v>
      </c>
      <c r="F8" s="132">
        <v>16.7</v>
      </c>
      <c r="G8" s="132">
        <v>670.4</v>
      </c>
      <c r="H8" s="132">
        <v>8.9</v>
      </c>
      <c r="I8" s="132">
        <v>169.3</v>
      </c>
    </row>
    <row r="9" spans="1:9" ht="12.75">
      <c r="A9" s="65">
        <v>1986</v>
      </c>
      <c r="B9" s="133">
        <v>5.8</v>
      </c>
      <c r="C9" s="133">
        <v>184.3</v>
      </c>
      <c r="D9" s="133">
        <v>5.33</v>
      </c>
      <c r="E9" s="133">
        <v>211.3</v>
      </c>
      <c r="F9" s="133">
        <v>13.8</v>
      </c>
      <c r="G9" s="133">
        <v>567.7</v>
      </c>
      <c r="H9" s="133">
        <v>9.4</v>
      </c>
      <c r="I9" s="133">
        <v>202.6</v>
      </c>
    </row>
    <row r="10" spans="1:9" ht="12.75">
      <c r="A10" s="65">
        <v>1987</v>
      </c>
      <c r="B10" s="133">
        <v>5</v>
      </c>
      <c r="C10" s="133">
        <v>157.7</v>
      </c>
      <c r="D10" s="133">
        <v>5.54</v>
      </c>
      <c r="E10" s="133">
        <v>233</v>
      </c>
      <c r="F10" s="133">
        <v>12.7</v>
      </c>
      <c r="G10" s="133">
        <v>571.4</v>
      </c>
      <c r="H10" s="133">
        <v>7.7</v>
      </c>
      <c r="I10" s="133">
        <v>147.9</v>
      </c>
    </row>
    <row r="11" spans="1:9" ht="12.75">
      <c r="A11" s="65">
        <v>1988</v>
      </c>
      <c r="B11" s="133">
        <v>4.6</v>
      </c>
      <c r="C11" s="133">
        <v>150.7</v>
      </c>
      <c r="D11" s="133">
        <v>4.82</v>
      </c>
      <c r="E11" s="133">
        <v>201.1</v>
      </c>
      <c r="F11" s="133">
        <v>13.3</v>
      </c>
      <c r="G11" s="133">
        <v>573.9</v>
      </c>
      <c r="H11" s="133">
        <v>7.8</v>
      </c>
      <c r="I11" s="133">
        <v>146.8</v>
      </c>
    </row>
    <row r="12" spans="1:9" ht="12.75">
      <c r="A12" s="65">
        <v>1989</v>
      </c>
      <c r="B12" s="133">
        <v>4</v>
      </c>
      <c r="C12" s="133">
        <v>132.9</v>
      </c>
      <c r="D12" s="133">
        <v>4.3</v>
      </c>
      <c r="E12" s="133">
        <v>174.3</v>
      </c>
      <c r="F12" s="133">
        <v>12.9</v>
      </c>
      <c r="G12" s="133">
        <v>544.5</v>
      </c>
      <c r="H12" s="133">
        <v>7.9</v>
      </c>
      <c r="I12" s="133">
        <v>144</v>
      </c>
    </row>
    <row r="13" spans="1:9" ht="12.75">
      <c r="A13" s="65">
        <v>1990</v>
      </c>
      <c r="B13" s="133">
        <v>4.2</v>
      </c>
      <c r="C13" s="133">
        <v>144.6</v>
      </c>
      <c r="D13" s="133">
        <v>3.44</v>
      </c>
      <c r="E13" s="133">
        <v>139.7</v>
      </c>
      <c r="F13" s="133">
        <v>15.5</v>
      </c>
      <c r="G13" s="133">
        <v>673</v>
      </c>
      <c r="H13" s="133">
        <v>7.5</v>
      </c>
      <c r="I13" s="133">
        <v>143.6</v>
      </c>
    </row>
    <row r="14" spans="1:9" ht="12.75">
      <c r="A14" s="65">
        <v>1991</v>
      </c>
      <c r="B14" s="133">
        <v>4.1</v>
      </c>
      <c r="C14" s="133">
        <v>147.2</v>
      </c>
      <c r="D14" s="133">
        <v>3.04</v>
      </c>
      <c r="E14" s="133">
        <v>114.3</v>
      </c>
      <c r="F14" s="133">
        <v>13.4</v>
      </c>
      <c r="G14" s="133">
        <v>593.2</v>
      </c>
      <c r="H14" s="133">
        <v>7.8</v>
      </c>
      <c r="I14" s="133">
        <v>164.6</v>
      </c>
    </row>
    <row r="15" spans="1:9" ht="12.75">
      <c r="A15" s="65">
        <v>1992</v>
      </c>
      <c r="B15" s="133">
        <v>4.3</v>
      </c>
      <c r="C15" s="133">
        <v>142.2</v>
      </c>
      <c r="D15" s="133">
        <v>3</v>
      </c>
      <c r="E15" s="133">
        <v>103.6</v>
      </c>
      <c r="F15" s="133">
        <v>13.4</v>
      </c>
      <c r="G15" s="133">
        <v>615.7</v>
      </c>
      <c r="H15" s="133">
        <v>7.3</v>
      </c>
      <c r="I15" s="133">
        <v>158.6</v>
      </c>
    </row>
    <row r="16" spans="1:9" ht="12.75">
      <c r="A16" s="65">
        <v>1993</v>
      </c>
      <c r="B16" s="133">
        <v>4.2</v>
      </c>
      <c r="C16" s="133">
        <v>139.7</v>
      </c>
      <c r="D16" s="133">
        <v>3.1</v>
      </c>
      <c r="E16" s="133">
        <v>115.4</v>
      </c>
      <c r="F16" s="133">
        <v>10.6</v>
      </c>
      <c r="G16" s="133">
        <v>466.3</v>
      </c>
      <c r="H16" s="133">
        <v>7.8</v>
      </c>
      <c r="I16" s="133">
        <v>163.2</v>
      </c>
    </row>
    <row r="17" spans="1:9" ht="12.75">
      <c r="A17" s="91">
        <v>1994</v>
      </c>
      <c r="B17" s="134">
        <v>4.97</v>
      </c>
      <c r="C17" s="134">
        <v>188.844</v>
      </c>
      <c r="D17" s="134">
        <v>3.956</v>
      </c>
      <c r="E17" s="134">
        <v>138.931</v>
      </c>
      <c r="F17" s="134">
        <v>11.179</v>
      </c>
      <c r="G17" s="134">
        <v>509.899</v>
      </c>
      <c r="H17" s="134">
        <v>7.575</v>
      </c>
      <c r="I17" s="133">
        <v>170.877</v>
      </c>
    </row>
    <row r="18" spans="1:9" ht="12.75">
      <c r="A18" s="91">
        <v>1995</v>
      </c>
      <c r="B18" s="134">
        <v>4.1</v>
      </c>
      <c r="C18" s="134">
        <v>132.4</v>
      </c>
      <c r="D18" s="134">
        <v>2.7</v>
      </c>
      <c r="E18" s="134">
        <v>92.7</v>
      </c>
      <c r="F18" s="134">
        <v>13.4</v>
      </c>
      <c r="G18" s="134">
        <v>602.2</v>
      </c>
      <c r="H18" s="134">
        <v>6.7</v>
      </c>
      <c r="I18" s="133">
        <v>149.9</v>
      </c>
    </row>
    <row r="19" spans="1:9" ht="12.75">
      <c r="A19" s="91">
        <v>1996</v>
      </c>
      <c r="B19" s="114">
        <v>3.9</v>
      </c>
      <c r="C19" s="114">
        <v>132</v>
      </c>
      <c r="D19" s="114">
        <v>1.6</v>
      </c>
      <c r="E19" s="114">
        <v>63.2</v>
      </c>
      <c r="F19" s="114">
        <v>13.7</v>
      </c>
      <c r="G19" s="114">
        <v>619.9</v>
      </c>
      <c r="H19" s="114">
        <v>6.3</v>
      </c>
      <c r="I19" s="112">
        <v>152</v>
      </c>
    </row>
    <row r="20" spans="1:9" ht="12.75">
      <c r="A20" s="91">
        <v>1997</v>
      </c>
      <c r="B20" s="114">
        <v>3.5</v>
      </c>
      <c r="C20" s="114">
        <v>116.3</v>
      </c>
      <c r="D20" s="114">
        <v>1.3</v>
      </c>
      <c r="E20" s="114">
        <v>52</v>
      </c>
      <c r="F20" s="114">
        <v>13.4</v>
      </c>
      <c r="G20" s="114">
        <v>631.4</v>
      </c>
      <c r="H20" s="114">
        <v>5.3</v>
      </c>
      <c r="I20" s="112">
        <v>132.7</v>
      </c>
    </row>
    <row r="21" spans="1:9" ht="12.75">
      <c r="A21" s="91">
        <v>1998</v>
      </c>
      <c r="B21" s="114">
        <v>3.5</v>
      </c>
      <c r="C21" s="114">
        <v>128.7</v>
      </c>
      <c r="D21" s="114">
        <v>2.7</v>
      </c>
      <c r="E21" s="114">
        <v>124</v>
      </c>
      <c r="F21" s="114">
        <v>12</v>
      </c>
      <c r="G21" s="114">
        <v>589.8</v>
      </c>
      <c r="H21" s="114">
        <v>4.8</v>
      </c>
      <c r="I21" s="112">
        <v>127.7</v>
      </c>
    </row>
    <row r="22" spans="1:9" ht="12.75">
      <c r="A22" s="91">
        <v>1999</v>
      </c>
      <c r="B22" s="114">
        <v>3.8</v>
      </c>
      <c r="C22" s="114">
        <v>144.1</v>
      </c>
      <c r="D22" s="114">
        <v>3.2</v>
      </c>
      <c r="E22" s="114">
        <v>160.5</v>
      </c>
      <c r="F22" s="114">
        <v>10.8</v>
      </c>
      <c r="G22" s="114">
        <v>532.3</v>
      </c>
      <c r="H22" s="114">
        <v>4.9</v>
      </c>
      <c r="I22" s="112">
        <v>144.4</v>
      </c>
    </row>
    <row r="23" spans="1:9" ht="12.75">
      <c r="A23" s="91">
        <v>2000</v>
      </c>
      <c r="B23" s="114">
        <v>3</v>
      </c>
      <c r="C23" s="114">
        <v>115.5</v>
      </c>
      <c r="D23" s="114">
        <v>2.8</v>
      </c>
      <c r="E23" s="114">
        <v>138.3</v>
      </c>
      <c r="F23" s="114">
        <v>11</v>
      </c>
      <c r="G23" s="114">
        <v>559.2</v>
      </c>
      <c r="H23" s="114">
        <v>5.1</v>
      </c>
      <c r="I23" s="112">
        <v>146.7</v>
      </c>
    </row>
    <row r="24" spans="1:9" ht="12.75">
      <c r="A24" s="91">
        <v>2001</v>
      </c>
      <c r="B24" s="114">
        <v>3.203</v>
      </c>
      <c r="C24" s="114">
        <v>120.788</v>
      </c>
      <c r="D24" s="114">
        <v>2.473</v>
      </c>
      <c r="E24" s="114">
        <v>137.079</v>
      </c>
      <c r="F24" s="114">
        <v>10.236</v>
      </c>
      <c r="G24" s="114">
        <v>555.842</v>
      </c>
      <c r="H24" s="114">
        <v>5.217</v>
      </c>
      <c r="I24" s="112">
        <v>177.811</v>
      </c>
    </row>
    <row r="25" spans="1:9" ht="12.75">
      <c r="A25" s="91">
        <v>2002</v>
      </c>
      <c r="B25" s="114">
        <v>3.316</v>
      </c>
      <c r="C25" s="114">
        <v>127.454</v>
      </c>
      <c r="D25" s="114">
        <v>1.579</v>
      </c>
      <c r="E25" s="114">
        <v>85.04</v>
      </c>
      <c r="F25" s="114">
        <v>11.129</v>
      </c>
      <c r="G25" s="114">
        <v>629.957</v>
      </c>
      <c r="H25" s="114">
        <v>5.902</v>
      </c>
      <c r="I25" s="112">
        <v>191.756</v>
      </c>
    </row>
    <row r="26" spans="1:9" ht="13.5" thickBot="1">
      <c r="A26" s="67" t="s">
        <v>326</v>
      </c>
      <c r="B26" s="116">
        <v>3.4</v>
      </c>
      <c r="C26" s="116">
        <v>138.8</v>
      </c>
      <c r="D26" s="135"/>
      <c r="E26" s="116"/>
      <c r="F26" s="116"/>
      <c r="G26" s="116"/>
      <c r="H26" s="116">
        <v>5.2</v>
      </c>
      <c r="I26" s="136">
        <v>164.6</v>
      </c>
    </row>
    <row r="27" ht="12.75">
      <c r="A27" s="58" t="s">
        <v>21</v>
      </c>
    </row>
  </sheetData>
  <mergeCells count="2">
    <mergeCell ref="A3:I3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7444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348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550</v>
      </c>
      <c r="D8" s="307">
        <v>58</v>
      </c>
      <c r="E8" s="301">
        <v>608</v>
      </c>
      <c r="F8" s="300" t="s">
        <v>20</v>
      </c>
      <c r="G8" s="300">
        <v>25000</v>
      </c>
      <c r="H8" s="307">
        <v>35000</v>
      </c>
      <c r="I8" s="300">
        <v>15780</v>
      </c>
      <c r="J8" s="285"/>
      <c r="K8" s="285"/>
    </row>
    <row r="9" spans="1:11" ht="12.75">
      <c r="A9" s="77" t="s">
        <v>230</v>
      </c>
      <c r="B9" s="272" t="s">
        <v>20</v>
      </c>
      <c r="C9" s="272">
        <v>368</v>
      </c>
      <c r="D9" s="267" t="s">
        <v>20</v>
      </c>
      <c r="E9" s="267">
        <v>368</v>
      </c>
      <c r="F9" s="272" t="s">
        <v>20</v>
      </c>
      <c r="G9" s="272">
        <v>32990</v>
      </c>
      <c r="H9" s="267" t="s">
        <v>20</v>
      </c>
      <c r="I9" s="272">
        <v>12140</v>
      </c>
      <c r="J9" s="285"/>
      <c r="K9" s="285"/>
    </row>
    <row r="10" spans="1:11" ht="12.75">
      <c r="A10" s="77" t="s">
        <v>231</v>
      </c>
      <c r="B10" s="267" t="s">
        <v>20</v>
      </c>
      <c r="C10" s="267">
        <v>295</v>
      </c>
      <c r="D10" s="267" t="s">
        <v>20</v>
      </c>
      <c r="E10" s="267">
        <v>295</v>
      </c>
      <c r="F10" s="272" t="s">
        <v>20</v>
      </c>
      <c r="G10" s="272">
        <v>18500</v>
      </c>
      <c r="H10" s="267" t="s">
        <v>20</v>
      </c>
      <c r="I10" s="267">
        <v>5458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368</v>
      </c>
      <c r="D11" s="267" t="s">
        <v>20</v>
      </c>
      <c r="E11" s="267">
        <v>368</v>
      </c>
      <c r="F11" s="272" t="s">
        <v>20</v>
      </c>
      <c r="G11" s="272">
        <v>38000</v>
      </c>
      <c r="H11" s="267" t="s">
        <v>20</v>
      </c>
      <c r="I11" s="272">
        <v>13984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1581</v>
      </c>
      <c r="D12" s="305">
        <v>58</v>
      </c>
      <c r="E12" s="302">
        <v>1639</v>
      </c>
      <c r="F12" s="303" t="s">
        <v>20</v>
      </c>
      <c r="G12" s="303">
        <v>28673</v>
      </c>
      <c r="H12" s="305">
        <v>35000</v>
      </c>
      <c r="I12" s="302">
        <v>47362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155</v>
      </c>
      <c r="C14" s="302" t="s">
        <v>20</v>
      </c>
      <c r="D14" s="302" t="s">
        <v>20</v>
      </c>
      <c r="E14" s="302">
        <v>155</v>
      </c>
      <c r="F14" s="303">
        <v>16000</v>
      </c>
      <c r="G14" s="302" t="s">
        <v>20</v>
      </c>
      <c r="H14" s="302" t="s">
        <v>20</v>
      </c>
      <c r="I14" s="303">
        <v>2480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>
        <v>47</v>
      </c>
      <c r="C16" s="302">
        <v>3</v>
      </c>
      <c r="D16" s="302" t="s">
        <v>20</v>
      </c>
      <c r="E16" s="302">
        <v>50</v>
      </c>
      <c r="F16" s="303">
        <v>12298</v>
      </c>
      <c r="G16" s="303">
        <v>18000</v>
      </c>
      <c r="H16" s="302" t="s">
        <v>20</v>
      </c>
      <c r="I16" s="302">
        <v>632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18</v>
      </c>
      <c r="D18" s="267" t="s">
        <v>20</v>
      </c>
      <c r="E18" s="267">
        <v>18</v>
      </c>
      <c r="F18" s="272" t="s">
        <v>20</v>
      </c>
      <c r="G18" s="272">
        <v>32000</v>
      </c>
      <c r="H18" s="267" t="s">
        <v>20</v>
      </c>
      <c r="I18" s="272">
        <v>576</v>
      </c>
      <c r="J18" s="285"/>
      <c r="K18" s="285"/>
    </row>
    <row r="19" spans="1:11" ht="12.75">
      <c r="A19" s="77" t="s">
        <v>237</v>
      </c>
      <c r="B19" s="272">
        <v>14</v>
      </c>
      <c r="C19" s="271">
        <v>6</v>
      </c>
      <c r="D19" s="267" t="s">
        <v>20</v>
      </c>
      <c r="E19" s="267">
        <v>20</v>
      </c>
      <c r="F19" s="272">
        <v>15000</v>
      </c>
      <c r="G19" s="271">
        <v>29000</v>
      </c>
      <c r="H19" s="267" t="s">
        <v>20</v>
      </c>
      <c r="I19" s="272">
        <v>384</v>
      </c>
      <c r="J19" s="285"/>
      <c r="K19" s="285"/>
    </row>
    <row r="20" spans="1:11" ht="12.75">
      <c r="A20" s="77" t="s">
        <v>238</v>
      </c>
      <c r="B20" s="272">
        <v>40</v>
      </c>
      <c r="C20" s="272">
        <v>10</v>
      </c>
      <c r="D20" s="267" t="s">
        <v>20</v>
      </c>
      <c r="E20" s="267">
        <v>50</v>
      </c>
      <c r="F20" s="272">
        <v>16000</v>
      </c>
      <c r="G20" s="272">
        <v>30000</v>
      </c>
      <c r="H20" s="267" t="s">
        <v>20</v>
      </c>
      <c r="I20" s="272">
        <v>940</v>
      </c>
      <c r="J20" s="285"/>
      <c r="K20" s="285"/>
    </row>
    <row r="21" spans="1:11" ht="12.75">
      <c r="A21" s="286" t="s">
        <v>366</v>
      </c>
      <c r="B21" s="302">
        <v>54</v>
      </c>
      <c r="C21" s="302">
        <v>34</v>
      </c>
      <c r="D21" s="302" t="s">
        <v>20</v>
      </c>
      <c r="E21" s="302">
        <v>88</v>
      </c>
      <c r="F21" s="303">
        <v>15741</v>
      </c>
      <c r="G21" s="303">
        <v>30882</v>
      </c>
      <c r="H21" s="302" t="s">
        <v>20</v>
      </c>
      <c r="I21" s="302">
        <v>1900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315</v>
      </c>
      <c r="D23" s="302" t="s">
        <v>20</v>
      </c>
      <c r="E23" s="302">
        <v>315</v>
      </c>
      <c r="F23" s="302" t="s">
        <v>20</v>
      </c>
      <c r="G23" s="303">
        <v>53370</v>
      </c>
      <c r="H23" s="302" t="s">
        <v>20</v>
      </c>
      <c r="I23" s="303">
        <v>16812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161</v>
      </c>
      <c r="D25" s="302" t="s">
        <v>20</v>
      </c>
      <c r="E25" s="302">
        <v>161</v>
      </c>
      <c r="F25" s="302" t="s">
        <v>20</v>
      </c>
      <c r="G25" s="303">
        <v>51100</v>
      </c>
      <c r="H25" s="302" t="s">
        <v>20</v>
      </c>
      <c r="I25" s="303">
        <v>8227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>
        <v>261</v>
      </c>
      <c r="D27" s="267" t="s">
        <v>20</v>
      </c>
      <c r="E27" s="267">
        <v>261</v>
      </c>
      <c r="F27" s="267" t="s">
        <v>20</v>
      </c>
      <c r="G27" s="272">
        <v>47000</v>
      </c>
      <c r="H27" s="267" t="s">
        <v>20</v>
      </c>
      <c r="I27" s="267">
        <v>12267</v>
      </c>
      <c r="J27" s="285"/>
      <c r="K27" s="285"/>
    </row>
    <row r="28" spans="1:11" ht="12.75">
      <c r="A28" s="77" t="s">
        <v>242</v>
      </c>
      <c r="B28" s="267" t="s">
        <v>20</v>
      </c>
      <c r="C28" s="267">
        <v>4</v>
      </c>
      <c r="D28" s="267" t="s">
        <v>20</v>
      </c>
      <c r="E28" s="267">
        <v>4</v>
      </c>
      <c r="F28" s="267" t="s">
        <v>20</v>
      </c>
      <c r="G28" s="272">
        <v>35000</v>
      </c>
      <c r="H28" s="267" t="s">
        <v>20</v>
      </c>
      <c r="I28" s="267">
        <v>140</v>
      </c>
      <c r="J28" s="285"/>
      <c r="K28" s="285"/>
    </row>
    <row r="29" spans="1:11" ht="12.75">
      <c r="A29" s="77" t="s">
        <v>243</v>
      </c>
      <c r="B29" s="267" t="s">
        <v>20</v>
      </c>
      <c r="C29" s="272">
        <v>622</v>
      </c>
      <c r="D29" s="267" t="s">
        <v>20</v>
      </c>
      <c r="E29" s="267">
        <v>622</v>
      </c>
      <c r="F29" s="267" t="s">
        <v>20</v>
      </c>
      <c r="G29" s="272">
        <v>37000</v>
      </c>
      <c r="H29" s="267" t="s">
        <v>20</v>
      </c>
      <c r="I29" s="272">
        <v>23014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887</v>
      </c>
      <c r="D30" s="302" t="s">
        <v>20</v>
      </c>
      <c r="E30" s="302">
        <v>887</v>
      </c>
      <c r="F30" s="302" t="s">
        <v>20</v>
      </c>
      <c r="G30" s="303">
        <v>39933</v>
      </c>
      <c r="H30" s="302" t="s">
        <v>20</v>
      </c>
      <c r="I30" s="302">
        <v>35421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48</v>
      </c>
      <c r="C32" s="304">
        <v>334</v>
      </c>
      <c r="D32" s="267" t="s">
        <v>20</v>
      </c>
      <c r="E32" s="267">
        <v>382</v>
      </c>
      <c r="F32" s="304">
        <v>10413</v>
      </c>
      <c r="G32" s="304">
        <v>30927</v>
      </c>
      <c r="H32" s="267" t="s">
        <v>20</v>
      </c>
      <c r="I32" s="272">
        <v>10829</v>
      </c>
      <c r="J32" s="285"/>
      <c r="K32" s="285"/>
    </row>
    <row r="33" spans="1:11" ht="12.75">
      <c r="A33" s="77" t="s">
        <v>245</v>
      </c>
      <c r="B33" s="304">
        <v>45</v>
      </c>
      <c r="C33" s="304">
        <v>72</v>
      </c>
      <c r="D33" s="267" t="s">
        <v>20</v>
      </c>
      <c r="E33" s="267">
        <v>117</v>
      </c>
      <c r="F33" s="304">
        <v>10500</v>
      </c>
      <c r="G33" s="304">
        <v>29300</v>
      </c>
      <c r="H33" s="267" t="s">
        <v>20</v>
      </c>
      <c r="I33" s="272">
        <v>2582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625</v>
      </c>
      <c r="D34" s="267" t="s">
        <v>20</v>
      </c>
      <c r="E34" s="267">
        <v>625</v>
      </c>
      <c r="F34" s="304" t="s">
        <v>20</v>
      </c>
      <c r="G34" s="304">
        <v>29582</v>
      </c>
      <c r="H34" s="267" t="s">
        <v>20</v>
      </c>
      <c r="I34" s="272">
        <v>18489</v>
      </c>
      <c r="J34" s="285"/>
      <c r="K34" s="285"/>
    </row>
    <row r="35" spans="1:11" ht="12.75">
      <c r="A35" s="77" t="s">
        <v>247</v>
      </c>
      <c r="B35" s="304">
        <v>42</v>
      </c>
      <c r="C35" s="304">
        <v>396</v>
      </c>
      <c r="D35" s="267" t="s">
        <v>20</v>
      </c>
      <c r="E35" s="267">
        <v>438</v>
      </c>
      <c r="F35" s="304">
        <v>9640</v>
      </c>
      <c r="G35" s="304">
        <v>36120</v>
      </c>
      <c r="H35" s="267" t="s">
        <v>20</v>
      </c>
      <c r="I35" s="272">
        <v>14708</v>
      </c>
      <c r="J35" s="285"/>
      <c r="K35" s="285"/>
    </row>
    <row r="36" spans="1:11" ht="12.75">
      <c r="A36" s="286" t="s">
        <v>248</v>
      </c>
      <c r="B36" s="302">
        <v>135</v>
      </c>
      <c r="C36" s="302">
        <v>1427</v>
      </c>
      <c r="D36" s="302" t="s">
        <v>20</v>
      </c>
      <c r="E36" s="302">
        <v>1562</v>
      </c>
      <c r="F36" s="303">
        <v>10202</v>
      </c>
      <c r="G36" s="303">
        <v>31697</v>
      </c>
      <c r="H36" s="302" t="s">
        <v>20</v>
      </c>
      <c r="I36" s="302">
        <v>46608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>
        <v>47</v>
      </c>
      <c r="C38" s="303">
        <v>898</v>
      </c>
      <c r="D38" s="302" t="s">
        <v>20</v>
      </c>
      <c r="E38" s="302">
        <v>945</v>
      </c>
      <c r="F38" s="303">
        <v>7800</v>
      </c>
      <c r="G38" s="303">
        <v>30500</v>
      </c>
      <c r="H38" s="302" t="s">
        <v>20</v>
      </c>
      <c r="I38" s="303">
        <v>27756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39</v>
      </c>
      <c r="D40" s="267" t="s">
        <v>20</v>
      </c>
      <c r="E40" s="267">
        <v>39</v>
      </c>
      <c r="F40" s="267" t="s">
        <v>20</v>
      </c>
      <c r="G40" s="272">
        <v>24000</v>
      </c>
      <c r="H40" s="267" t="s">
        <v>20</v>
      </c>
      <c r="I40" s="272">
        <v>936</v>
      </c>
      <c r="J40" s="285"/>
      <c r="K40" s="285"/>
    </row>
    <row r="41" spans="1:11" ht="12.75">
      <c r="A41" s="77" t="s">
        <v>251</v>
      </c>
      <c r="B41" s="272">
        <v>8</v>
      </c>
      <c r="C41" s="272">
        <v>102</v>
      </c>
      <c r="D41" s="267" t="s">
        <v>20</v>
      </c>
      <c r="E41" s="267">
        <v>110</v>
      </c>
      <c r="F41" s="272">
        <v>10000</v>
      </c>
      <c r="G41" s="272">
        <v>30000</v>
      </c>
      <c r="H41" s="267" t="s">
        <v>20</v>
      </c>
      <c r="I41" s="272">
        <v>3140</v>
      </c>
      <c r="J41" s="285"/>
      <c r="K41" s="285"/>
    </row>
    <row r="42" spans="1:11" ht="12.75">
      <c r="A42" s="77" t="s">
        <v>252</v>
      </c>
      <c r="B42" s="272">
        <v>7</v>
      </c>
      <c r="C42" s="272">
        <v>205</v>
      </c>
      <c r="D42" s="267" t="s">
        <v>20</v>
      </c>
      <c r="E42" s="267">
        <v>212</v>
      </c>
      <c r="F42" s="272">
        <v>10000</v>
      </c>
      <c r="G42" s="272">
        <v>20780</v>
      </c>
      <c r="H42" s="267" t="s">
        <v>20</v>
      </c>
      <c r="I42" s="272">
        <v>4330</v>
      </c>
      <c r="J42" s="285"/>
      <c r="K42" s="285"/>
    </row>
    <row r="43" spans="1:11" ht="12.75">
      <c r="A43" s="77" t="s">
        <v>253</v>
      </c>
      <c r="B43" s="271">
        <v>7</v>
      </c>
      <c r="C43" s="272">
        <v>28</v>
      </c>
      <c r="D43" s="267" t="s">
        <v>20</v>
      </c>
      <c r="E43" s="267">
        <v>35</v>
      </c>
      <c r="F43" s="271">
        <v>40000</v>
      </c>
      <c r="G43" s="272">
        <v>47000</v>
      </c>
      <c r="H43" s="267" t="s">
        <v>20</v>
      </c>
      <c r="I43" s="272">
        <v>1596</v>
      </c>
      <c r="J43" s="285"/>
      <c r="K43" s="285"/>
    </row>
    <row r="44" spans="1:11" ht="12.75">
      <c r="A44" s="77" t="s">
        <v>254</v>
      </c>
      <c r="B44" s="272">
        <v>1</v>
      </c>
      <c r="C44" s="272">
        <v>25</v>
      </c>
      <c r="D44" s="267" t="s">
        <v>20</v>
      </c>
      <c r="E44" s="267">
        <v>26</v>
      </c>
      <c r="F44" s="272">
        <v>9000</v>
      </c>
      <c r="G44" s="272">
        <v>21400</v>
      </c>
      <c r="H44" s="267" t="s">
        <v>20</v>
      </c>
      <c r="I44" s="272">
        <v>544</v>
      </c>
      <c r="J44" s="285"/>
      <c r="K44" s="285"/>
    </row>
    <row r="45" spans="1:11" ht="12.75">
      <c r="A45" s="77" t="s">
        <v>255</v>
      </c>
      <c r="B45" s="267" t="s">
        <v>20</v>
      </c>
      <c r="C45" s="272">
        <v>79</v>
      </c>
      <c r="D45" s="267" t="s">
        <v>20</v>
      </c>
      <c r="E45" s="267">
        <v>79</v>
      </c>
      <c r="F45" s="267" t="s">
        <v>20</v>
      </c>
      <c r="G45" s="272">
        <v>29177</v>
      </c>
      <c r="H45" s="267" t="s">
        <v>20</v>
      </c>
      <c r="I45" s="272">
        <v>2305</v>
      </c>
      <c r="J45" s="285"/>
      <c r="K45" s="285"/>
    </row>
    <row r="46" spans="1:11" ht="12.75">
      <c r="A46" s="77" t="s">
        <v>256</v>
      </c>
      <c r="B46" s="272">
        <v>1</v>
      </c>
      <c r="C46" s="272">
        <v>8</v>
      </c>
      <c r="D46" s="267" t="s">
        <v>20</v>
      </c>
      <c r="E46" s="267">
        <v>9</v>
      </c>
      <c r="F46" s="272">
        <v>19000</v>
      </c>
      <c r="G46" s="272">
        <v>21000</v>
      </c>
      <c r="H46" s="267" t="s">
        <v>20</v>
      </c>
      <c r="I46" s="272">
        <v>187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50</v>
      </c>
      <c r="D47" s="267" t="s">
        <v>20</v>
      </c>
      <c r="E47" s="267">
        <v>50</v>
      </c>
      <c r="F47" s="267" t="s">
        <v>20</v>
      </c>
      <c r="G47" s="272">
        <v>35000</v>
      </c>
      <c r="H47" s="267" t="s">
        <v>20</v>
      </c>
      <c r="I47" s="272">
        <v>1750</v>
      </c>
      <c r="J47" s="285"/>
      <c r="K47" s="285"/>
    </row>
    <row r="48" spans="1:11" ht="12.75">
      <c r="A48" s="77" t="s">
        <v>258</v>
      </c>
      <c r="B48" s="272">
        <v>11</v>
      </c>
      <c r="C48" s="272">
        <v>28</v>
      </c>
      <c r="D48" s="267" t="s">
        <v>20</v>
      </c>
      <c r="E48" s="267">
        <v>39</v>
      </c>
      <c r="F48" s="272">
        <v>20000</v>
      </c>
      <c r="G48" s="272">
        <v>60000</v>
      </c>
      <c r="H48" s="267" t="s">
        <v>20</v>
      </c>
      <c r="I48" s="272">
        <v>1900</v>
      </c>
      <c r="J48" s="285"/>
      <c r="K48" s="285"/>
    </row>
    <row r="49" spans="1:11" ht="12.75">
      <c r="A49" s="286" t="s">
        <v>368</v>
      </c>
      <c r="B49" s="302">
        <v>35</v>
      </c>
      <c r="C49" s="302">
        <v>564</v>
      </c>
      <c r="D49" s="302" t="s">
        <v>20</v>
      </c>
      <c r="E49" s="302">
        <v>599</v>
      </c>
      <c r="F49" s="303">
        <v>19371</v>
      </c>
      <c r="G49" s="303">
        <v>28386</v>
      </c>
      <c r="H49" s="302" t="s">
        <v>20</v>
      </c>
      <c r="I49" s="302">
        <v>16688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184</v>
      </c>
      <c r="D51" s="302" t="s">
        <v>20</v>
      </c>
      <c r="E51" s="302">
        <v>184</v>
      </c>
      <c r="F51" s="302" t="s">
        <v>20</v>
      </c>
      <c r="G51" s="303">
        <v>35000</v>
      </c>
      <c r="H51" s="302" t="s">
        <v>20</v>
      </c>
      <c r="I51" s="303">
        <v>6440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71">
        <v>60</v>
      </c>
      <c r="C53" s="272">
        <v>4660</v>
      </c>
      <c r="D53" s="267" t="s">
        <v>20</v>
      </c>
      <c r="E53" s="267">
        <v>4720</v>
      </c>
      <c r="F53" s="271">
        <v>15000</v>
      </c>
      <c r="G53" s="272">
        <v>71631</v>
      </c>
      <c r="H53" s="267" t="s">
        <v>20</v>
      </c>
      <c r="I53" s="272">
        <v>334701</v>
      </c>
      <c r="J53" s="285"/>
      <c r="K53" s="285"/>
    </row>
    <row r="54" spans="1:11" ht="12.75">
      <c r="A54" s="77" t="s">
        <v>261</v>
      </c>
      <c r="B54" s="267" t="s">
        <v>20</v>
      </c>
      <c r="C54" s="272">
        <v>937</v>
      </c>
      <c r="D54" s="267" t="s">
        <v>20</v>
      </c>
      <c r="E54" s="267">
        <v>937</v>
      </c>
      <c r="F54" s="267" t="s">
        <v>20</v>
      </c>
      <c r="G54" s="272">
        <v>48700</v>
      </c>
      <c r="H54" s="267" t="s">
        <v>20</v>
      </c>
      <c r="I54" s="272">
        <v>45632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1077</v>
      </c>
      <c r="D55" s="267" t="s">
        <v>20</v>
      </c>
      <c r="E55" s="267">
        <v>1077</v>
      </c>
      <c r="F55" s="267" t="s">
        <v>20</v>
      </c>
      <c r="G55" s="272">
        <v>76000</v>
      </c>
      <c r="H55" s="267" t="s">
        <v>20</v>
      </c>
      <c r="I55" s="272">
        <v>81852</v>
      </c>
      <c r="J55" s="285"/>
      <c r="K55" s="285"/>
    </row>
    <row r="56" spans="1:11" ht="12.75">
      <c r="A56" s="77" t="s">
        <v>263</v>
      </c>
      <c r="B56" s="267" t="s">
        <v>20</v>
      </c>
      <c r="C56" s="272">
        <v>80</v>
      </c>
      <c r="D56" s="267" t="s">
        <v>20</v>
      </c>
      <c r="E56" s="267">
        <v>80</v>
      </c>
      <c r="F56" s="267" t="s">
        <v>20</v>
      </c>
      <c r="G56" s="272">
        <v>38000</v>
      </c>
      <c r="H56" s="267" t="s">
        <v>20</v>
      </c>
      <c r="I56" s="272">
        <v>3040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737</v>
      </c>
      <c r="D57" s="267" t="s">
        <v>20</v>
      </c>
      <c r="E57" s="267">
        <v>737</v>
      </c>
      <c r="F57" s="267" t="s">
        <v>20</v>
      </c>
      <c r="G57" s="272">
        <v>59400</v>
      </c>
      <c r="H57" s="267" t="s">
        <v>20</v>
      </c>
      <c r="I57" s="272">
        <v>43778</v>
      </c>
      <c r="J57" s="285"/>
      <c r="K57" s="285"/>
    </row>
    <row r="58" spans="1:11" ht="12.75">
      <c r="A58" s="286" t="s">
        <v>265</v>
      </c>
      <c r="B58" s="305">
        <v>60</v>
      </c>
      <c r="C58" s="302">
        <v>7491</v>
      </c>
      <c r="D58" s="302" t="s">
        <v>20</v>
      </c>
      <c r="E58" s="302">
        <v>7551</v>
      </c>
      <c r="F58" s="305">
        <v>15000</v>
      </c>
      <c r="G58" s="303">
        <v>67828</v>
      </c>
      <c r="H58" s="302" t="s">
        <v>20</v>
      </c>
      <c r="I58" s="302">
        <v>509003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71">
        <v>3</v>
      </c>
      <c r="C60" s="272">
        <v>204</v>
      </c>
      <c r="D60" s="272" t="s">
        <v>20</v>
      </c>
      <c r="E60" s="267">
        <v>207</v>
      </c>
      <c r="F60" s="271">
        <v>10000</v>
      </c>
      <c r="G60" s="272">
        <v>37069</v>
      </c>
      <c r="H60" s="272" t="s">
        <v>20</v>
      </c>
      <c r="I60" s="272">
        <v>7592</v>
      </c>
      <c r="J60" s="285"/>
      <c r="K60" s="285"/>
    </row>
    <row r="61" spans="1:11" ht="12.75">
      <c r="A61" s="77" t="s">
        <v>267</v>
      </c>
      <c r="B61" s="272">
        <v>125</v>
      </c>
      <c r="C61" s="272">
        <v>193</v>
      </c>
      <c r="D61" s="267" t="s">
        <v>20</v>
      </c>
      <c r="E61" s="267">
        <v>318</v>
      </c>
      <c r="F61" s="272">
        <v>12296</v>
      </c>
      <c r="G61" s="272">
        <v>33476</v>
      </c>
      <c r="H61" s="267" t="s">
        <v>20</v>
      </c>
      <c r="I61" s="272">
        <v>7998</v>
      </c>
      <c r="J61" s="285"/>
      <c r="K61" s="285"/>
    </row>
    <row r="62" spans="1:11" ht="12.75">
      <c r="A62" s="77" t="s">
        <v>268</v>
      </c>
      <c r="B62" s="271">
        <v>12</v>
      </c>
      <c r="C62" s="272">
        <v>1289</v>
      </c>
      <c r="D62" s="267" t="s">
        <v>20</v>
      </c>
      <c r="E62" s="267">
        <v>1301</v>
      </c>
      <c r="F62" s="271">
        <v>12000</v>
      </c>
      <c r="G62" s="272">
        <v>45000</v>
      </c>
      <c r="H62" s="267" t="s">
        <v>20</v>
      </c>
      <c r="I62" s="272">
        <v>58149</v>
      </c>
      <c r="J62" s="285"/>
      <c r="K62" s="285"/>
    </row>
    <row r="63" spans="1:11" ht="12.75">
      <c r="A63" s="286" t="s">
        <v>269</v>
      </c>
      <c r="B63" s="302">
        <v>140</v>
      </c>
      <c r="C63" s="302">
        <v>1686</v>
      </c>
      <c r="D63" s="302" t="s">
        <v>20</v>
      </c>
      <c r="E63" s="302">
        <v>1826</v>
      </c>
      <c r="F63" s="303">
        <v>12221</v>
      </c>
      <c r="G63" s="303">
        <v>42721</v>
      </c>
      <c r="H63" s="303" t="s">
        <v>20</v>
      </c>
      <c r="I63" s="302">
        <v>73739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792</v>
      </c>
      <c r="D65" s="302" t="s">
        <v>20</v>
      </c>
      <c r="E65" s="302">
        <v>792</v>
      </c>
      <c r="F65" s="302" t="s">
        <v>20</v>
      </c>
      <c r="G65" s="303">
        <v>55300</v>
      </c>
      <c r="H65" s="302" t="s">
        <v>20</v>
      </c>
      <c r="I65" s="303">
        <v>43797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>
        <v>855</v>
      </c>
      <c r="D67" s="267" t="s">
        <v>20</v>
      </c>
      <c r="E67" s="267">
        <v>855</v>
      </c>
      <c r="F67" s="267" t="s">
        <v>20</v>
      </c>
      <c r="G67" s="272">
        <v>45000</v>
      </c>
      <c r="H67" s="267" t="s">
        <v>20</v>
      </c>
      <c r="I67" s="272">
        <v>38475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90</v>
      </c>
      <c r="D68" s="267" t="s">
        <v>20</v>
      </c>
      <c r="E68" s="267">
        <v>90</v>
      </c>
      <c r="F68" s="267" t="s">
        <v>20</v>
      </c>
      <c r="G68" s="272">
        <v>35000</v>
      </c>
      <c r="H68" s="267" t="s">
        <v>20</v>
      </c>
      <c r="I68" s="272">
        <v>3150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945</v>
      </c>
      <c r="D69" s="302" t="s">
        <v>20</v>
      </c>
      <c r="E69" s="302">
        <v>945</v>
      </c>
      <c r="F69" s="302" t="s">
        <v>20</v>
      </c>
      <c r="G69" s="303">
        <v>44048</v>
      </c>
      <c r="H69" s="302" t="s">
        <v>20</v>
      </c>
      <c r="I69" s="302">
        <v>41625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>
        <v>60</v>
      </c>
      <c r="D71" s="272" t="s">
        <v>20</v>
      </c>
      <c r="E71" s="267">
        <v>60</v>
      </c>
      <c r="F71" s="267" t="s">
        <v>20</v>
      </c>
      <c r="G71" s="272">
        <v>18000</v>
      </c>
      <c r="H71" s="272" t="s">
        <v>20</v>
      </c>
      <c r="I71" s="272">
        <v>1080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674</v>
      </c>
      <c r="D72" s="267" t="s">
        <v>20</v>
      </c>
      <c r="E72" s="267">
        <v>674</v>
      </c>
      <c r="F72" s="267" t="s">
        <v>20</v>
      </c>
      <c r="G72" s="272">
        <v>51929</v>
      </c>
      <c r="H72" s="267" t="s">
        <v>20</v>
      </c>
      <c r="I72" s="272">
        <v>35000</v>
      </c>
      <c r="J72" s="285"/>
      <c r="K72" s="285"/>
    </row>
    <row r="73" spans="1:11" ht="12.75">
      <c r="A73" s="77" t="s">
        <v>276</v>
      </c>
      <c r="B73" s="272">
        <v>79</v>
      </c>
      <c r="C73" s="272">
        <v>558</v>
      </c>
      <c r="D73" s="267" t="s">
        <v>20</v>
      </c>
      <c r="E73" s="267">
        <v>637</v>
      </c>
      <c r="F73" s="272">
        <v>10500</v>
      </c>
      <c r="G73" s="272">
        <v>50000</v>
      </c>
      <c r="H73" s="267" t="s">
        <v>20</v>
      </c>
      <c r="I73" s="272">
        <v>28730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556</v>
      </c>
      <c r="D74" s="267" t="s">
        <v>20</v>
      </c>
      <c r="E74" s="267">
        <v>556</v>
      </c>
      <c r="F74" s="267" t="s">
        <v>20</v>
      </c>
      <c r="G74" s="272">
        <v>48600</v>
      </c>
      <c r="H74" s="267" t="s">
        <v>20</v>
      </c>
      <c r="I74" s="272">
        <v>27022</v>
      </c>
      <c r="J74" s="285"/>
      <c r="K74" s="285"/>
    </row>
    <row r="75" spans="1:11" ht="12.75">
      <c r="A75" s="77" t="s">
        <v>278</v>
      </c>
      <c r="B75" s="272">
        <v>37</v>
      </c>
      <c r="C75" s="272">
        <v>90</v>
      </c>
      <c r="D75" s="267" t="s">
        <v>20</v>
      </c>
      <c r="E75" s="267">
        <v>127</v>
      </c>
      <c r="F75" s="272">
        <v>6000</v>
      </c>
      <c r="G75" s="272">
        <v>29000</v>
      </c>
      <c r="H75" s="267" t="s">
        <v>20</v>
      </c>
      <c r="I75" s="272">
        <v>2832</v>
      </c>
      <c r="J75" s="285"/>
      <c r="K75" s="285"/>
    </row>
    <row r="76" spans="1:11" ht="12.75">
      <c r="A76" s="77" t="s">
        <v>279</v>
      </c>
      <c r="B76" s="272">
        <v>8</v>
      </c>
      <c r="C76" s="272">
        <v>260</v>
      </c>
      <c r="D76" s="267" t="s">
        <v>20</v>
      </c>
      <c r="E76" s="267">
        <v>268</v>
      </c>
      <c r="F76" s="272">
        <v>6200</v>
      </c>
      <c r="G76" s="272">
        <v>29780</v>
      </c>
      <c r="H76" s="267" t="s">
        <v>20</v>
      </c>
      <c r="I76" s="272">
        <v>7792</v>
      </c>
      <c r="J76" s="285"/>
      <c r="K76" s="285"/>
    </row>
    <row r="77" spans="1:11" ht="12.75">
      <c r="A77" s="77" t="s">
        <v>280</v>
      </c>
      <c r="B77" s="271">
        <v>73</v>
      </c>
      <c r="C77" s="272">
        <v>738</v>
      </c>
      <c r="D77" s="267" t="s">
        <v>20</v>
      </c>
      <c r="E77" s="267">
        <v>811</v>
      </c>
      <c r="F77" s="271">
        <v>5000</v>
      </c>
      <c r="G77" s="272">
        <v>35000</v>
      </c>
      <c r="H77" s="267" t="s">
        <v>20</v>
      </c>
      <c r="I77" s="272">
        <v>26195</v>
      </c>
      <c r="J77" s="285"/>
      <c r="K77" s="285"/>
    </row>
    <row r="78" spans="1:11" ht="12.75">
      <c r="A78" s="77" t="s">
        <v>281</v>
      </c>
      <c r="B78" s="271">
        <v>300</v>
      </c>
      <c r="C78" s="272">
        <v>448</v>
      </c>
      <c r="D78" s="267" t="s">
        <v>20</v>
      </c>
      <c r="E78" s="267">
        <v>748</v>
      </c>
      <c r="F78" s="271">
        <v>6450</v>
      </c>
      <c r="G78" s="272">
        <v>45876</v>
      </c>
      <c r="H78" s="267" t="s">
        <v>20</v>
      </c>
      <c r="I78" s="272">
        <v>22488</v>
      </c>
      <c r="J78" s="285"/>
      <c r="K78" s="285"/>
    </row>
    <row r="79" spans="1:11" ht="12.75">
      <c r="A79" s="286" t="s">
        <v>369</v>
      </c>
      <c r="B79" s="302">
        <v>497</v>
      </c>
      <c r="C79" s="302">
        <v>3384</v>
      </c>
      <c r="D79" s="302" t="s">
        <v>20</v>
      </c>
      <c r="E79" s="302">
        <v>3881</v>
      </c>
      <c r="F79" s="303">
        <v>6843</v>
      </c>
      <c r="G79" s="303">
        <v>43658</v>
      </c>
      <c r="H79" s="303" t="s">
        <v>20</v>
      </c>
      <c r="I79" s="302">
        <v>151139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71">
        <v>102</v>
      </c>
      <c r="C81" s="272">
        <v>94</v>
      </c>
      <c r="D81" s="267" t="s">
        <v>20</v>
      </c>
      <c r="E81" s="267">
        <v>196</v>
      </c>
      <c r="F81" s="271">
        <v>2059</v>
      </c>
      <c r="G81" s="272">
        <v>15149</v>
      </c>
      <c r="H81" s="267" t="s">
        <v>20</v>
      </c>
      <c r="I81" s="272">
        <v>1634</v>
      </c>
      <c r="J81" s="285"/>
      <c r="K81" s="285"/>
    </row>
    <row r="82" spans="1:11" ht="12.75">
      <c r="A82" s="77" t="s">
        <v>283</v>
      </c>
      <c r="B82" s="272">
        <v>4</v>
      </c>
      <c r="C82" s="272">
        <v>146</v>
      </c>
      <c r="D82" s="267" t="s">
        <v>20</v>
      </c>
      <c r="E82" s="267">
        <v>150</v>
      </c>
      <c r="F82" s="272">
        <v>6000</v>
      </c>
      <c r="G82" s="272">
        <v>20000</v>
      </c>
      <c r="H82" s="267" t="s">
        <v>20</v>
      </c>
      <c r="I82" s="272">
        <v>2944</v>
      </c>
      <c r="J82" s="285"/>
      <c r="K82" s="285"/>
    </row>
    <row r="83" spans="1:11" ht="12.75">
      <c r="A83" s="286" t="s">
        <v>284</v>
      </c>
      <c r="B83" s="303">
        <v>106</v>
      </c>
      <c r="C83" s="303">
        <v>240</v>
      </c>
      <c r="D83" s="302" t="s">
        <v>20</v>
      </c>
      <c r="E83" s="302">
        <v>346</v>
      </c>
      <c r="F83" s="303">
        <v>2208</v>
      </c>
      <c r="G83" s="303">
        <v>18100</v>
      </c>
      <c r="H83" s="302" t="s">
        <v>20</v>
      </c>
      <c r="I83" s="303">
        <v>4578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1276</v>
      </c>
      <c r="C85" s="277">
        <v>20592</v>
      </c>
      <c r="D85" s="277">
        <v>58</v>
      </c>
      <c r="E85" s="277">
        <v>21926</v>
      </c>
      <c r="F85" s="306">
        <v>9856</v>
      </c>
      <c r="G85" s="306">
        <v>49514</v>
      </c>
      <c r="H85" s="306">
        <v>35000</v>
      </c>
      <c r="I85" s="277">
        <v>1034207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801">
    <pageSetUpPr fitToPage="1"/>
  </sheetPr>
  <dimension ref="A1:K8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349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59"/>
      <c r="B5" s="355" t="s">
        <v>56</v>
      </c>
      <c r="C5" s="356"/>
      <c r="D5" s="197" t="s">
        <v>303</v>
      </c>
      <c r="E5" s="198"/>
      <c r="F5" s="197" t="s">
        <v>304</v>
      </c>
      <c r="G5" s="198"/>
      <c r="H5" s="355" t="s">
        <v>59</v>
      </c>
      <c r="I5" s="357"/>
    </row>
    <row r="6" spans="1:9" ht="12.75">
      <c r="A6" s="315" t="s">
        <v>227</v>
      </c>
      <c r="B6" s="339"/>
      <c r="C6" s="340"/>
      <c r="D6" s="73" t="s">
        <v>305</v>
      </c>
      <c r="E6" s="74"/>
      <c r="F6" s="342" t="s">
        <v>306</v>
      </c>
      <c r="G6" s="343"/>
      <c r="H6" s="339"/>
      <c r="I6" s="341"/>
    </row>
    <row r="7" spans="1:9" ht="12.75">
      <c r="A7" s="61" t="s">
        <v>228</v>
      </c>
      <c r="B7" s="62" t="s">
        <v>2</v>
      </c>
      <c r="C7" s="76" t="s">
        <v>3</v>
      </c>
      <c r="D7" s="62" t="s">
        <v>2</v>
      </c>
      <c r="E7" s="76" t="s">
        <v>3</v>
      </c>
      <c r="F7" s="62" t="s">
        <v>2</v>
      </c>
      <c r="G7" s="76" t="s">
        <v>3</v>
      </c>
      <c r="H7" s="62" t="s">
        <v>2</v>
      </c>
      <c r="I7" s="76" t="s">
        <v>3</v>
      </c>
    </row>
    <row r="8" spans="1:9" ht="13.5" thickBot="1">
      <c r="A8" s="281"/>
      <c r="B8" s="308" t="s">
        <v>61</v>
      </c>
      <c r="C8" s="282" t="s">
        <v>14</v>
      </c>
      <c r="D8" s="308" t="s">
        <v>61</v>
      </c>
      <c r="E8" s="282" t="s">
        <v>14</v>
      </c>
      <c r="F8" s="308" t="s">
        <v>61</v>
      </c>
      <c r="G8" s="282" t="s">
        <v>14</v>
      </c>
      <c r="H8" s="308" t="s">
        <v>61</v>
      </c>
      <c r="I8" s="282" t="s">
        <v>14</v>
      </c>
    </row>
    <row r="9" spans="1:11" ht="12.75">
      <c r="A9" s="284" t="s">
        <v>229</v>
      </c>
      <c r="B9" s="301" t="s">
        <v>20</v>
      </c>
      <c r="C9" s="301" t="s">
        <v>20</v>
      </c>
      <c r="D9" s="301" t="s">
        <v>20</v>
      </c>
      <c r="E9" s="301" t="s">
        <v>20</v>
      </c>
      <c r="F9" s="301" t="s">
        <v>20</v>
      </c>
      <c r="G9" s="301" t="s">
        <v>20</v>
      </c>
      <c r="H9" s="300">
        <v>608</v>
      </c>
      <c r="I9" s="300">
        <v>15780</v>
      </c>
      <c r="J9" s="285"/>
      <c r="K9" s="285"/>
    </row>
    <row r="10" spans="1:11" ht="12.75">
      <c r="A10" s="77" t="s">
        <v>230</v>
      </c>
      <c r="B10" s="267" t="s">
        <v>20</v>
      </c>
      <c r="C10" s="267" t="s">
        <v>20</v>
      </c>
      <c r="D10" s="267" t="s">
        <v>20</v>
      </c>
      <c r="E10" s="267" t="s">
        <v>20</v>
      </c>
      <c r="F10" s="267" t="s">
        <v>20</v>
      </c>
      <c r="G10" s="267" t="s">
        <v>20</v>
      </c>
      <c r="H10" s="272">
        <v>368</v>
      </c>
      <c r="I10" s="272">
        <v>12140</v>
      </c>
      <c r="J10" s="285"/>
      <c r="K10" s="285"/>
    </row>
    <row r="11" spans="1:11" ht="12.75">
      <c r="A11" s="77" t="s">
        <v>231</v>
      </c>
      <c r="B11" s="267" t="s">
        <v>20</v>
      </c>
      <c r="C11" s="267" t="s">
        <v>20</v>
      </c>
      <c r="D11" s="267" t="s">
        <v>20</v>
      </c>
      <c r="E11" s="267" t="s">
        <v>20</v>
      </c>
      <c r="F11" s="267" t="s">
        <v>20</v>
      </c>
      <c r="G11" s="267" t="s">
        <v>20</v>
      </c>
      <c r="H11" s="267">
        <v>295</v>
      </c>
      <c r="I11" s="267">
        <v>5458</v>
      </c>
      <c r="J11" s="285"/>
      <c r="K11" s="285"/>
    </row>
    <row r="12" spans="1:11" ht="12.75">
      <c r="A12" s="77" t="s">
        <v>232</v>
      </c>
      <c r="B12" s="267" t="s">
        <v>20</v>
      </c>
      <c r="C12" s="267" t="s">
        <v>20</v>
      </c>
      <c r="D12" s="267" t="s">
        <v>20</v>
      </c>
      <c r="E12" s="267" t="s">
        <v>20</v>
      </c>
      <c r="F12" s="267" t="s">
        <v>20</v>
      </c>
      <c r="G12" s="267" t="s">
        <v>20</v>
      </c>
      <c r="H12" s="272">
        <v>368</v>
      </c>
      <c r="I12" s="272">
        <v>13984</v>
      </c>
      <c r="J12" s="285"/>
      <c r="K12" s="285"/>
    </row>
    <row r="13" spans="1:11" ht="12.75">
      <c r="A13" s="286" t="s">
        <v>233</v>
      </c>
      <c r="B13" s="302" t="s">
        <v>20</v>
      </c>
      <c r="C13" s="302" t="s">
        <v>20</v>
      </c>
      <c r="D13" s="302" t="s">
        <v>20</v>
      </c>
      <c r="E13" s="302" t="s">
        <v>20</v>
      </c>
      <c r="F13" s="302" t="s">
        <v>20</v>
      </c>
      <c r="G13" s="302" t="s">
        <v>20</v>
      </c>
      <c r="H13" s="302">
        <v>1639</v>
      </c>
      <c r="I13" s="302">
        <v>47362</v>
      </c>
      <c r="J13" s="285"/>
      <c r="K13" s="285"/>
    </row>
    <row r="14" spans="1:11" ht="12.75">
      <c r="A14" s="77"/>
      <c r="B14" s="267"/>
      <c r="C14" s="267"/>
      <c r="D14" s="267"/>
      <c r="E14" s="267"/>
      <c r="F14" s="267"/>
      <c r="G14" s="267"/>
      <c r="H14" s="267"/>
      <c r="I14" s="267"/>
      <c r="J14" s="285"/>
      <c r="K14" s="285"/>
    </row>
    <row r="15" spans="1:11" ht="12.75">
      <c r="A15" s="286" t="s">
        <v>234</v>
      </c>
      <c r="B15" s="302" t="s">
        <v>20</v>
      </c>
      <c r="C15" s="302" t="s">
        <v>20</v>
      </c>
      <c r="D15" s="302" t="s">
        <v>20</v>
      </c>
      <c r="E15" s="302" t="s">
        <v>20</v>
      </c>
      <c r="F15" s="302" t="s">
        <v>20</v>
      </c>
      <c r="G15" s="302" t="s">
        <v>20</v>
      </c>
      <c r="H15" s="303">
        <v>155</v>
      </c>
      <c r="I15" s="303">
        <v>2480</v>
      </c>
      <c r="J15" s="285"/>
      <c r="K15" s="285"/>
    </row>
    <row r="16" spans="1:11" ht="12.75">
      <c r="A16" s="77"/>
      <c r="B16" s="267"/>
      <c r="C16" s="267"/>
      <c r="D16" s="267"/>
      <c r="E16" s="267"/>
      <c r="F16" s="267"/>
      <c r="G16" s="267"/>
      <c r="H16" s="267"/>
      <c r="I16" s="267"/>
      <c r="J16" s="285"/>
      <c r="K16" s="285"/>
    </row>
    <row r="17" spans="1:11" ht="12.75">
      <c r="A17" s="286" t="s">
        <v>235</v>
      </c>
      <c r="B17" s="302">
        <v>25</v>
      </c>
      <c r="C17" s="302">
        <v>362</v>
      </c>
      <c r="D17" s="302" t="s">
        <v>20</v>
      </c>
      <c r="E17" s="302" t="s">
        <v>20</v>
      </c>
      <c r="F17" s="302">
        <v>10</v>
      </c>
      <c r="G17" s="302">
        <v>120</v>
      </c>
      <c r="H17" s="302">
        <v>15</v>
      </c>
      <c r="I17" s="302">
        <v>150</v>
      </c>
      <c r="J17" s="285"/>
      <c r="K17" s="285"/>
    </row>
    <row r="18" spans="1:11" ht="12.75">
      <c r="A18" s="77"/>
      <c r="B18" s="267"/>
      <c r="C18" s="267"/>
      <c r="D18" s="267"/>
      <c r="E18" s="267"/>
      <c r="F18" s="267"/>
      <c r="G18" s="267"/>
      <c r="H18" s="267"/>
      <c r="I18" s="267"/>
      <c r="J18" s="285"/>
      <c r="K18" s="285"/>
    </row>
    <row r="19" spans="1:11" ht="12.75">
      <c r="A19" s="77" t="s">
        <v>236</v>
      </c>
      <c r="B19" s="267" t="s">
        <v>20</v>
      </c>
      <c r="C19" s="267" t="s">
        <v>20</v>
      </c>
      <c r="D19" s="267" t="s">
        <v>20</v>
      </c>
      <c r="E19" s="267" t="s">
        <v>20</v>
      </c>
      <c r="F19" s="272" t="s">
        <v>20</v>
      </c>
      <c r="G19" s="272" t="s">
        <v>20</v>
      </c>
      <c r="H19" s="272">
        <v>18</v>
      </c>
      <c r="I19" s="272">
        <v>576</v>
      </c>
      <c r="J19" s="285"/>
      <c r="K19" s="285"/>
    </row>
    <row r="20" spans="1:11" ht="12.75">
      <c r="A20" s="77" t="s">
        <v>237</v>
      </c>
      <c r="B20" s="272" t="s">
        <v>20</v>
      </c>
      <c r="C20" s="272" t="s">
        <v>20</v>
      </c>
      <c r="D20" s="267" t="s">
        <v>20</v>
      </c>
      <c r="E20" s="267" t="s">
        <v>20</v>
      </c>
      <c r="F20" s="271">
        <v>20</v>
      </c>
      <c r="G20" s="271">
        <v>384</v>
      </c>
      <c r="H20" s="272" t="s">
        <v>20</v>
      </c>
      <c r="I20" s="272" t="s">
        <v>20</v>
      </c>
      <c r="J20" s="285"/>
      <c r="K20" s="285"/>
    </row>
    <row r="21" spans="1:11" ht="12.75">
      <c r="A21" s="77" t="s">
        <v>238</v>
      </c>
      <c r="B21" s="267" t="s">
        <v>20</v>
      </c>
      <c r="C21" s="267" t="s">
        <v>20</v>
      </c>
      <c r="D21" s="267" t="s">
        <v>20</v>
      </c>
      <c r="E21" s="267" t="s">
        <v>20</v>
      </c>
      <c r="F21" s="271">
        <v>50</v>
      </c>
      <c r="G21" s="271">
        <v>940</v>
      </c>
      <c r="H21" s="272" t="s">
        <v>20</v>
      </c>
      <c r="I21" s="272" t="s">
        <v>20</v>
      </c>
      <c r="J21" s="285"/>
      <c r="K21" s="285"/>
    </row>
    <row r="22" spans="1:11" ht="12.75">
      <c r="A22" s="286" t="s">
        <v>366</v>
      </c>
      <c r="B22" s="302" t="s">
        <v>20</v>
      </c>
      <c r="C22" s="302" t="s">
        <v>20</v>
      </c>
      <c r="D22" s="302" t="s">
        <v>20</v>
      </c>
      <c r="E22" s="302" t="s">
        <v>20</v>
      </c>
      <c r="F22" s="302">
        <v>70</v>
      </c>
      <c r="G22" s="302">
        <v>1324</v>
      </c>
      <c r="H22" s="302">
        <v>18</v>
      </c>
      <c r="I22" s="302">
        <v>576</v>
      </c>
      <c r="J22" s="285"/>
      <c r="K22" s="285"/>
    </row>
    <row r="23" spans="1:11" ht="12.75">
      <c r="A23" s="77"/>
      <c r="B23" s="267"/>
      <c r="C23" s="267"/>
      <c r="D23" s="267"/>
      <c r="E23" s="267"/>
      <c r="F23" s="267"/>
      <c r="G23" s="267"/>
      <c r="H23" s="267"/>
      <c r="I23" s="267"/>
      <c r="J23" s="285"/>
      <c r="K23" s="285"/>
    </row>
    <row r="24" spans="1:11" ht="12.75">
      <c r="A24" s="286" t="s">
        <v>239</v>
      </c>
      <c r="B24" s="303">
        <v>30</v>
      </c>
      <c r="C24" s="303">
        <v>1600</v>
      </c>
      <c r="D24" s="303">
        <v>5</v>
      </c>
      <c r="E24" s="303">
        <v>245</v>
      </c>
      <c r="F24" s="303">
        <v>270</v>
      </c>
      <c r="G24" s="303">
        <v>14340</v>
      </c>
      <c r="H24" s="303">
        <v>10</v>
      </c>
      <c r="I24" s="303">
        <v>627</v>
      </c>
      <c r="J24" s="285"/>
      <c r="K24" s="285"/>
    </row>
    <row r="25" spans="1:11" ht="12.75">
      <c r="A25" s="77"/>
      <c r="B25" s="267"/>
      <c r="C25" s="267"/>
      <c r="D25" s="267"/>
      <c r="E25" s="267"/>
      <c r="F25" s="267"/>
      <c r="G25" s="267"/>
      <c r="H25" s="267"/>
      <c r="I25" s="267"/>
      <c r="J25" s="285"/>
      <c r="K25" s="285"/>
    </row>
    <row r="26" spans="1:11" ht="12.75">
      <c r="A26" s="286" t="s">
        <v>240</v>
      </c>
      <c r="B26" s="303">
        <v>11</v>
      </c>
      <c r="C26" s="303">
        <v>403</v>
      </c>
      <c r="D26" s="303">
        <v>21</v>
      </c>
      <c r="E26" s="303">
        <v>950</v>
      </c>
      <c r="F26" s="303">
        <v>50</v>
      </c>
      <c r="G26" s="303">
        <v>2650</v>
      </c>
      <c r="H26" s="303">
        <v>79</v>
      </c>
      <c r="I26" s="303">
        <v>4224</v>
      </c>
      <c r="J26" s="285"/>
      <c r="K26" s="285"/>
    </row>
    <row r="27" spans="1:11" ht="12.75">
      <c r="A27" s="77"/>
      <c r="B27" s="267"/>
      <c r="C27" s="267"/>
      <c r="D27" s="267"/>
      <c r="E27" s="267"/>
      <c r="F27" s="267"/>
      <c r="G27" s="267"/>
      <c r="H27" s="267"/>
      <c r="I27" s="267"/>
      <c r="J27" s="285"/>
      <c r="K27" s="285"/>
    </row>
    <row r="28" spans="1:11" ht="12.75">
      <c r="A28" s="77" t="s">
        <v>241</v>
      </c>
      <c r="B28" s="267" t="s">
        <v>20</v>
      </c>
      <c r="C28" s="267" t="s">
        <v>20</v>
      </c>
      <c r="D28" s="267" t="s">
        <v>20</v>
      </c>
      <c r="E28" s="267" t="s">
        <v>20</v>
      </c>
      <c r="F28" s="271">
        <v>261</v>
      </c>
      <c r="G28" s="271">
        <v>12267</v>
      </c>
      <c r="H28" s="267" t="s">
        <v>20</v>
      </c>
      <c r="I28" s="267" t="s">
        <v>20</v>
      </c>
      <c r="J28" s="285"/>
      <c r="K28" s="285"/>
    </row>
    <row r="29" spans="1:11" ht="12.75">
      <c r="A29" s="77" t="s">
        <v>242</v>
      </c>
      <c r="B29" s="267">
        <v>2</v>
      </c>
      <c r="C29" s="267">
        <v>60</v>
      </c>
      <c r="D29" s="267">
        <v>2</v>
      </c>
      <c r="E29" s="267">
        <v>80</v>
      </c>
      <c r="F29" s="267" t="s">
        <v>20</v>
      </c>
      <c r="G29" s="267" t="s">
        <v>20</v>
      </c>
      <c r="H29" s="267" t="s">
        <v>20</v>
      </c>
      <c r="I29" s="267" t="s">
        <v>20</v>
      </c>
      <c r="J29" s="285"/>
      <c r="K29" s="285"/>
    </row>
    <row r="30" spans="1:11" ht="12.75">
      <c r="A30" s="77" t="s">
        <v>243</v>
      </c>
      <c r="B30" s="272">
        <v>236</v>
      </c>
      <c r="C30" s="272">
        <v>8732</v>
      </c>
      <c r="D30" s="267" t="s">
        <v>20</v>
      </c>
      <c r="E30" s="267" t="s">
        <v>20</v>
      </c>
      <c r="F30" s="272">
        <v>218</v>
      </c>
      <c r="G30" s="272">
        <v>8066</v>
      </c>
      <c r="H30" s="272">
        <v>168</v>
      </c>
      <c r="I30" s="272">
        <v>6216</v>
      </c>
      <c r="J30" s="285"/>
      <c r="K30" s="285"/>
    </row>
    <row r="31" spans="1:11" ht="12.75">
      <c r="A31" s="286" t="s">
        <v>367</v>
      </c>
      <c r="B31" s="302">
        <v>238</v>
      </c>
      <c r="C31" s="302">
        <v>8792</v>
      </c>
      <c r="D31" s="302">
        <v>2</v>
      </c>
      <c r="E31" s="302">
        <v>80</v>
      </c>
      <c r="F31" s="302">
        <v>479</v>
      </c>
      <c r="G31" s="302">
        <v>20333</v>
      </c>
      <c r="H31" s="302">
        <v>168</v>
      </c>
      <c r="I31" s="302">
        <v>6216</v>
      </c>
      <c r="J31" s="285"/>
      <c r="K31" s="285"/>
    </row>
    <row r="32" spans="1:11" ht="12.75">
      <c r="A32" s="77"/>
      <c r="B32" s="267"/>
      <c r="C32" s="267"/>
      <c r="D32" s="267"/>
      <c r="E32" s="267"/>
      <c r="F32" s="267"/>
      <c r="G32" s="267"/>
      <c r="H32" s="267"/>
      <c r="I32" s="267"/>
      <c r="J32" s="285"/>
      <c r="K32" s="285"/>
    </row>
    <row r="33" spans="1:11" ht="12.75">
      <c r="A33" s="77" t="s">
        <v>244</v>
      </c>
      <c r="B33" s="267">
        <v>218</v>
      </c>
      <c r="C33" s="304">
        <v>6828</v>
      </c>
      <c r="D33" s="267" t="s">
        <v>20</v>
      </c>
      <c r="E33" s="267" t="s">
        <v>20</v>
      </c>
      <c r="F33" s="304">
        <v>50</v>
      </c>
      <c r="G33" s="304">
        <v>814</v>
      </c>
      <c r="H33" s="304">
        <v>114</v>
      </c>
      <c r="I33" s="304">
        <v>3187</v>
      </c>
      <c r="J33" s="285"/>
      <c r="K33" s="285"/>
    </row>
    <row r="34" spans="1:11" ht="12.75">
      <c r="A34" s="77" t="s">
        <v>245</v>
      </c>
      <c r="B34" s="267" t="s">
        <v>20</v>
      </c>
      <c r="C34" s="267" t="s">
        <v>20</v>
      </c>
      <c r="D34" s="304" t="s">
        <v>20</v>
      </c>
      <c r="E34" s="304" t="s">
        <v>20</v>
      </c>
      <c r="F34" s="304" t="s">
        <v>20</v>
      </c>
      <c r="G34" s="304" t="s">
        <v>20</v>
      </c>
      <c r="H34" s="304">
        <v>117</v>
      </c>
      <c r="I34" s="304">
        <v>2582</v>
      </c>
      <c r="J34" s="285"/>
      <c r="K34" s="285"/>
    </row>
    <row r="35" spans="1:11" ht="12.75">
      <c r="A35" s="77" t="s">
        <v>246</v>
      </c>
      <c r="B35" s="304">
        <v>31</v>
      </c>
      <c r="C35" s="304">
        <v>1476</v>
      </c>
      <c r="D35" s="267" t="s">
        <v>20</v>
      </c>
      <c r="E35" s="267" t="s">
        <v>20</v>
      </c>
      <c r="F35" s="304">
        <v>105</v>
      </c>
      <c r="G35" s="304">
        <v>3160</v>
      </c>
      <c r="H35" s="304">
        <v>489</v>
      </c>
      <c r="I35" s="304">
        <v>13853</v>
      </c>
      <c r="J35" s="285"/>
      <c r="K35" s="285"/>
    </row>
    <row r="36" spans="1:11" ht="12.75">
      <c r="A36" s="77" t="s">
        <v>247</v>
      </c>
      <c r="B36" s="304">
        <v>120</v>
      </c>
      <c r="C36" s="304">
        <v>4030</v>
      </c>
      <c r="D36" s="267" t="s">
        <v>20</v>
      </c>
      <c r="E36" s="267" t="s">
        <v>20</v>
      </c>
      <c r="F36" s="304">
        <v>102</v>
      </c>
      <c r="G36" s="304">
        <v>3425</v>
      </c>
      <c r="H36" s="304">
        <v>216</v>
      </c>
      <c r="I36" s="304">
        <v>7253</v>
      </c>
      <c r="J36" s="285"/>
      <c r="K36" s="285"/>
    </row>
    <row r="37" spans="1:11" ht="12.75">
      <c r="A37" s="286" t="s">
        <v>248</v>
      </c>
      <c r="B37" s="302">
        <v>369</v>
      </c>
      <c r="C37" s="302">
        <v>12334</v>
      </c>
      <c r="D37" s="302" t="s">
        <v>20</v>
      </c>
      <c r="E37" s="302" t="s">
        <v>20</v>
      </c>
      <c r="F37" s="302">
        <v>257</v>
      </c>
      <c r="G37" s="302">
        <v>7399</v>
      </c>
      <c r="H37" s="302">
        <v>936</v>
      </c>
      <c r="I37" s="302">
        <v>26875</v>
      </c>
      <c r="J37" s="285"/>
      <c r="K37" s="285"/>
    </row>
    <row r="38" spans="1:11" ht="12.75">
      <c r="A38" s="77"/>
      <c r="B38" s="267"/>
      <c r="C38" s="267"/>
      <c r="D38" s="267"/>
      <c r="E38" s="267"/>
      <c r="F38" s="267"/>
      <c r="G38" s="267"/>
      <c r="H38" s="267"/>
      <c r="I38" s="267"/>
      <c r="J38" s="285"/>
      <c r="K38" s="285"/>
    </row>
    <row r="39" spans="1:11" ht="12.75">
      <c r="A39" s="286" t="s">
        <v>249</v>
      </c>
      <c r="B39" s="303">
        <v>284</v>
      </c>
      <c r="C39" s="303">
        <v>8327</v>
      </c>
      <c r="D39" s="302" t="s">
        <v>20</v>
      </c>
      <c r="E39" s="302" t="s">
        <v>20</v>
      </c>
      <c r="F39" s="303">
        <v>529</v>
      </c>
      <c r="G39" s="303">
        <v>15543</v>
      </c>
      <c r="H39" s="303">
        <v>132</v>
      </c>
      <c r="I39" s="303">
        <v>3886</v>
      </c>
      <c r="J39" s="285"/>
      <c r="K39" s="285"/>
    </row>
    <row r="40" spans="1:11" ht="12.75">
      <c r="A40" s="77"/>
      <c r="B40" s="267"/>
      <c r="C40" s="267"/>
      <c r="D40" s="267"/>
      <c r="E40" s="267"/>
      <c r="F40" s="267"/>
      <c r="G40" s="267"/>
      <c r="H40" s="267"/>
      <c r="I40" s="267"/>
      <c r="J40" s="285"/>
      <c r="K40" s="285"/>
    </row>
    <row r="41" spans="1:11" ht="12.75">
      <c r="A41" s="77" t="s">
        <v>250</v>
      </c>
      <c r="B41" s="267" t="s">
        <v>20</v>
      </c>
      <c r="C41" s="267" t="s">
        <v>20</v>
      </c>
      <c r="D41" s="267" t="s">
        <v>20</v>
      </c>
      <c r="E41" s="267" t="s">
        <v>20</v>
      </c>
      <c r="F41" s="267" t="s">
        <v>20</v>
      </c>
      <c r="G41" s="267" t="s">
        <v>20</v>
      </c>
      <c r="H41" s="272">
        <v>39</v>
      </c>
      <c r="I41" s="272">
        <v>936</v>
      </c>
      <c r="J41" s="285"/>
      <c r="K41" s="285"/>
    </row>
    <row r="42" spans="1:11" ht="12.75">
      <c r="A42" s="77" t="s">
        <v>251</v>
      </c>
      <c r="B42" s="272">
        <v>9</v>
      </c>
      <c r="C42" s="272">
        <v>270</v>
      </c>
      <c r="D42" s="272" t="s">
        <v>20</v>
      </c>
      <c r="E42" s="272" t="s">
        <v>20</v>
      </c>
      <c r="F42" s="267" t="s">
        <v>20</v>
      </c>
      <c r="G42" s="267" t="s">
        <v>20</v>
      </c>
      <c r="H42" s="272">
        <v>101</v>
      </c>
      <c r="I42" s="272">
        <v>2870</v>
      </c>
      <c r="J42" s="285"/>
      <c r="K42" s="285"/>
    </row>
    <row r="43" spans="1:11" ht="12.75">
      <c r="A43" s="77" t="s">
        <v>252</v>
      </c>
      <c r="B43" s="272">
        <v>32</v>
      </c>
      <c r="C43" s="272">
        <v>800</v>
      </c>
      <c r="D43" s="267" t="s">
        <v>20</v>
      </c>
      <c r="E43" s="267" t="s">
        <v>20</v>
      </c>
      <c r="F43" s="272">
        <v>60</v>
      </c>
      <c r="G43" s="272">
        <v>1200</v>
      </c>
      <c r="H43" s="272">
        <v>120</v>
      </c>
      <c r="I43" s="272">
        <v>2330</v>
      </c>
      <c r="J43" s="285"/>
      <c r="K43" s="285"/>
    </row>
    <row r="44" spans="1:11" ht="12.75">
      <c r="A44" s="77" t="s">
        <v>253</v>
      </c>
      <c r="B44" s="267" t="s">
        <v>20</v>
      </c>
      <c r="C44" s="267" t="s">
        <v>20</v>
      </c>
      <c r="D44" s="267" t="s">
        <v>20</v>
      </c>
      <c r="E44" s="267" t="s">
        <v>20</v>
      </c>
      <c r="F44" s="267" t="s">
        <v>20</v>
      </c>
      <c r="G44" s="267" t="s">
        <v>20</v>
      </c>
      <c r="H44" s="272">
        <v>35</v>
      </c>
      <c r="I44" s="272">
        <v>1596</v>
      </c>
      <c r="J44" s="285"/>
      <c r="K44" s="285"/>
    </row>
    <row r="45" spans="1:11" ht="12.75">
      <c r="A45" s="77" t="s">
        <v>254</v>
      </c>
      <c r="B45" s="271">
        <v>1</v>
      </c>
      <c r="C45" s="271">
        <v>19</v>
      </c>
      <c r="D45" s="271">
        <v>4</v>
      </c>
      <c r="E45" s="271">
        <v>76</v>
      </c>
      <c r="F45" s="267" t="s">
        <v>20</v>
      </c>
      <c r="G45" s="267" t="s">
        <v>20</v>
      </c>
      <c r="H45" s="272">
        <v>21</v>
      </c>
      <c r="I45" s="272">
        <v>449</v>
      </c>
      <c r="J45" s="285"/>
      <c r="K45" s="285"/>
    </row>
    <row r="46" spans="1:11" ht="12.75">
      <c r="A46" s="77" t="s">
        <v>255</v>
      </c>
      <c r="B46" s="272">
        <v>7</v>
      </c>
      <c r="C46" s="272">
        <v>175</v>
      </c>
      <c r="D46" s="272" t="s">
        <v>20</v>
      </c>
      <c r="E46" s="272" t="s">
        <v>20</v>
      </c>
      <c r="F46" s="271">
        <v>6</v>
      </c>
      <c r="G46" s="271">
        <v>150</v>
      </c>
      <c r="H46" s="272">
        <v>66</v>
      </c>
      <c r="I46" s="272">
        <v>1980</v>
      </c>
      <c r="J46" s="285"/>
      <c r="K46" s="285"/>
    </row>
    <row r="47" spans="1:11" ht="12.75">
      <c r="A47" s="77" t="s">
        <v>256</v>
      </c>
      <c r="B47" s="272" t="s">
        <v>20</v>
      </c>
      <c r="C47" s="272" t="s">
        <v>20</v>
      </c>
      <c r="D47" s="267" t="s">
        <v>20</v>
      </c>
      <c r="E47" s="267" t="s">
        <v>20</v>
      </c>
      <c r="F47" s="267" t="s">
        <v>20</v>
      </c>
      <c r="G47" s="267" t="s">
        <v>20</v>
      </c>
      <c r="H47" s="272">
        <v>9</v>
      </c>
      <c r="I47" s="272">
        <v>187</v>
      </c>
      <c r="J47" s="285"/>
      <c r="K47" s="285"/>
    </row>
    <row r="48" spans="1:11" ht="12.75">
      <c r="A48" s="77" t="s">
        <v>257</v>
      </c>
      <c r="B48" s="267" t="s">
        <v>20</v>
      </c>
      <c r="C48" s="267" t="s">
        <v>20</v>
      </c>
      <c r="D48" s="267" t="s">
        <v>20</v>
      </c>
      <c r="E48" s="267" t="s">
        <v>20</v>
      </c>
      <c r="F48" s="272">
        <v>30</v>
      </c>
      <c r="G48" s="272">
        <v>1050</v>
      </c>
      <c r="H48" s="272">
        <v>20</v>
      </c>
      <c r="I48" s="272">
        <v>700</v>
      </c>
      <c r="J48" s="285"/>
      <c r="K48" s="285"/>
    </row>
    <row r="49" spans="1:11" ht="12.75">
      <c r="A49" s="77" t="s">
        <v>258</v>
      </c>
      <c r="B49" s="272">
        <v>7</v>
      </c>
      <c r="C49" s="272">
        <v>420</v>
      </c>
      <c r="D49" s="267" t="s">
        <v>20</v>
      </c>
      <c r="E49" s="267" t="s">
        <v>20</v>
      </c>
      <c r="F49" s="272">
        <v>21</v>
      </c>
      <c r="G49" s="272">
        <v>1260</v>
      </c>
      <c r="H49" s="272">
        <v>11</v>
      </c>
      <c r="I49" s="272">
        <v>220</v>
      </c>
      <c r="J49" s="285"/>
      <c r="K49" s="285"/>
    </row>
    <row r="50" spans="1:11" ht="12.75">
      <c r="A50" s="286" t="s">
        <v>368</v>
      </c>
      <c r="B50" s="302">
        <v>56</v>
      </c>
      <c r="C50" s="302">
        <v>1684</v>
      </c>
      <c r="D50" s="302">
        <v>4</v>
      </c>
      <c r="E50" s="302">
        <v>76</v>
      </c>
      <c r="F50" s="302">
        <v>117</v>
      </c>
      <c r="G50" s="302">
        <v>3660</v>
      </c>
      <c r="H50" s="302">
        <v>422</v>
      </c>
      <c r="I50" s="302">
        <v>11268</v>
      </c>
      <c r="J50" s="285"/>
      <c r="K50" s="285"/>
    </row>
    <row r="51" spans="1:11" ht="12.75">
      <c r="A51" s="77"/>
      <c r="B51" s="267"/>
      <c r="C51" s="267"/>
      <c r="D51" s="267"/>
      <c r="E51" s="267"/>
      <c r="F51" s="267"/>
      <c r="G51" s="267"/>
      <c r="H51" s="267"/>
      <c r="I51" s="267"/>
      <c r="J51" s="285"/>
      <c r="K51" s="285"/>
    </row>
    <row r="52" spans="1:11" ht="12.75">
      <c r="A52" s="286" t="s">
        <v>259</v>
      </c>
      <c r="B52" s="302" t="s">
        <v>20</v>
      </c>
      <c r="C52" s="302" t="s">
        <v>20</v>
      </c>
      <c r="D52" s="302" t="s">
        <v>20</v>
      </c>
      <c r="E52" s="302" t="s">
        <v>20</v>
      </c>
      <c r="F52" s="302">
        <v>184</v>
      </c>
      <c r="G52" s="302">
        <v>6440</v>
      </c>
      <c r="H52" s="302" t="s">
        <v>20</v>
      </c>
      <c r="I52" s="302" t="s">
        <v>20</v>
      </c>
      <c r="J52" s="285"/>
      <c r="K52" s="285"/>
    </row>
    <row r="53" spans="1:11" ht="12.75">
      <c r="A53" s="77"/>
      <c r="B53" s="267"/>
      <c r="C53" s="267"/>
      <c r="D53" s="267"/>
      <c r="E53" s="267"/>
      <c r="F53" s="267"/>
      <c r="G53" s="267"/>
      <c r="H53" s="267"/>
      <c r="I53" s="267"/>
      <c r="J53" s="285"/>
      <c r="K53" s="285"/>
    </row>
    <row r="54" spans="1:11" ht="12.75">
      <c r="A54" s="77" t="s">
        <v>260</v>
      </c>
      <c r="B54" s="272">
        <v>50</v>
      </c>
      <c r="C54" s="272">
        <v>2750</v>
      </c>
      <c r="D54" s="271">
        <v>350</v>
      </c>
      <c r="E54" s="271">
        <v>25071</v>
      </c>
      <c r="F54" s="272">
        <v>4320</v>
      </c>
      <c r="G54" s="272">
        <v>306880</v>
      </c>
      <c r="H54" s="267" t="s">
        <v>20</v>
      </c>
      <c r="I54" s="267" t="s">
        <v>20</v>
      </c>
      <c r="J54" s="285"/>
      <c r="K54" s="285"/>
    </row>
    <row r="55" spans="1:11" ht="12.75">
      <c r="A55" s="77" t="s">
        <v>261</v>
      </c>
      <c r="B55" s="272">
        <v>43</v>
      </c>
      <c r="C55" s="272">
        <v>2094</v>
      </c>
      <c r="D55" s="272">
        <v>37</v>
      </c>
      <c r="E55" s="272">
        <v>1802</v>
      </c>
      <c r="F55" s="272">
        <v>814</v>
      </c>
      <c r="G55" s="272">
        <v>39642</v>
      </c>
      <c r="H55" s="272">
        <v>43</v>
      </c>
      <c r="I55" s="272">
        <v>2094</v>
      </c>
      <c r="J55" s="285"/>
      <c r="K55" s="285"/>
    </row>
    <row r="56" spans="1:11" ht="12.75">
      <c r="A56" s="77" t="s">
        <v>262</v>
      </c>
      <c r="B56" s="271">
        <v>90</v>
      </c>
      <c r="C56" s="271">
        <v>6840</v>
      </c>
      <c r="D56" s="267" t="s">
        <v>20</v>
      </c>
      <c r="E56" s="267" t="s">
        <v>20</v>
      </c>
      <c r="F56" s="272">
        <v>951</v>
      </c>
      <c r="G56" s="272">
        <v>72276</v>
      </c>
      <c r="H56" s="272">
        <v>36</v>
      </c>
      <c r="I56" s="272">
        <v>2736</v>
      </c>
      <c r="J56" s="285"/>
      <c r="K56" s="285"/>
    </row>
    <row r="57" spans="1:11" ht="12.75">
      <c r="A57" s="77" t="s">
        <v>263</v>
      </c>
      <c r="B57" s="267" t="s">
        <v>20</v>
      </c>
      <c r="C57" s="267" t="s">
        <v>20</v>
      </c>
      <c r="D57" s="267" t="s">
        <v>20</v>
      </c>
      <c r="E57" s="267" t="s">
        <v>20</v>
      </c>
      <c r="F57" s="271">
        <v>48</v>
      </c>
      <c r="G57" s="271">
        <v>1824</v>
      </c>
      <c r="H57" s="272">
        <v>32</v>
      </c>
      <c r="I57" s="272">
        <v>1216</v>
      </c>
      <c r="J57" s="285"/>
      <c r="K57" s="285"/>
    </row>
    <row r="58" spans="1:11" ht="12.75">
      <c r="A58" s="77" t="s">
        <v>264</v>
      </c>
      <c r="B58" s="272">
        <v>29</v>
      </c>
      <c r="C58" s="272">
        <v>1723</v>
      </c>
      <c r="D58" s="272" t="s">
        <v>20</v>
      </c>
      <c r="E58" s="272" t="s">
        <v>20</v>
      </c>
      <c r="F58" s="271">
        <v>693</v>
      </c>
      <c r="G58" s="271">
        <v>41164</v>
      </c>
      <c r="H58" s="272">
        <v>15</v>
      </c>
      <c r="I58" s="272">
        <v>891</v>
      </c>
      <c r="J58" s="285"/>
      <c r="K58" s="285"/>
    </row>
    <row r="59" spans="1:11" ht="12.75">
      <c r="A59" s="286" t="s">
        <v>265</v>
      </c>
      <c r="B59" s="302">
        <v>212</v>
      </c>
      <c r="C59" s="302">
        <v>13407</v>
      </c>
      <c r="D59" s="302">
        <v>387</v>
      </c>
      <c r="E59" s="302">
        <v>26873</v>
      </c>
      <c r="F59" s="302">
        <v>6826</v>
      </c>
      <c r="G59" s="302">
        <v>461786</v>
      </c>
      <c r="H59" s="302">
        <v>126</v>
      </c>
      <c r="I59" s="302">
        <v>6937</v>
      </c>
      <c r="J59" s="285"/>
      <c r="K59" s="285"/>
    </row>
    <row r="60" spans="1:11" ht="12.75">
      <c r="A60" s="77"/>
      <c r="B60" s="267"/>
      <c r="C60" s="267"/>
      <c r="D60" s="267"/>
      <c r="E60" s="267"/>
      <c r="F60" s="267"/>
      <c r="G60" s="267"/>
      <c r="H60" s="267"/>
      <c r="I60" s="267"/>
      <c r="J60" s="285"/>
      <c r="K60" s="285"/>
    </row>
    <row r="61" spans="1:11" ht="12.75">
      <c r="A61" s="77" t="s">
        <v>266</v>
      </c>
      <c r="B61" s="272">
        <v>38</v>
      </c>
      <c r="C61" s="272">
        <v>1010</v>
      </c>
      <c r="D61" s="267" t="s">
        <v>20</v>
      </c>
      <c r="E61" s="267" t="s">
        <v>20</v>
      </c>
      <c r="F61" s="272">
        <v>80</v>
      </c>
      <c r="G61" s="272">
        <v>3200</v>
      </c>
      <c r="H61" s="272">
        <v>89</v>
      </c>
      <c r="I61" s="272">
        <v>3382</v>
      </c>
      <c r="J61" s="285"/>
      <c r="K61" s="285"/>
    </row>
    <row r="62" spans="1:11" ht="12.75">
      <c r="A62" s="77" t="s">
        <v>267</v>
      </c>
      <c r="B62" s="272">
        <v>224</v>
      </c>
      <c r="C62" s="272">
        <v>5408</v>
      </c>
      <c r="D62" s="267" t="s">
        <v>20</v>
      </c>
      <c r="E62" s="267" t="s">
        <v>20</v>
      </c>
      <c r="F62" s="272">
        <v>94</v>
      </c>
      <c r="G62" s="272">
        <v>2590</v>
      </c>
      <c r="H62" s="267" t="s">
        <v>20</v>
      </c>
      <c r="I62" s="267" t="s">
        <v>20</v>
      </c>
      <c r="J62" s="285"/>
      <c r="K62" s="285"/>
    </row>
    <row r="63" spans="1:11" ht="12.75">
      <c r="A63" s="77" t="s">
        <v>268</v>
      </c>
      <c r="B63" s="272">
        <v>670</v>
      </c>
      <c r="C63" s="272">
        <v>30150</v>
      </c>
      <c r="D63" s="272">
        <v>519</v>
      </c>
      <c r="E63" s="272">
        <v>23355</v>
      </c>
      <c r="F63" s="272">
        <v>112</v>
      </c>
      <c r="G63" s="272">
        <v>4644</v>
      </c>
      <c r="H63" s="267" t="s">
        <v>20</v>
      </c>
      <c r="I63" s="267" t="s">
        <v>20</v>
      </c>
      <c r="J63" s="285"/>
      <c r="K63" s="285"/>
    </row>
    <row r="64" spans="1:11" ht="12.75">
      <c r="A64" s="286" t="s">
        <v>269</v>
      </c>
      <c r="B64" s="302">
        <v>932</v>
      </c>
      <c r="C64" s="302">
        <v>36568</v>
      </c>
      <c r="D64" s="302">
        <v>519</v>
      </c>
      <c r="E64" s="302">
        <v>23355</v>
      </c>
      <c r="F64" s="302">
        <v>286</v>
      </c>
      <c r="G64" s="302">
        <v>10434</v>
      </c>
      <c r="H64" s="302">
        <v>89</v>
      </c>
      <c r="I64" s="302">
        <v>3382</v>
      </c>
      <c r="J64" s="285"/>
      <c r="K64" s="285"/>
    </row>
    <row r="65" spans="1:11" ht="12.75">
      <c r="A65" s="77"/>
      <c r="B65" s="267"/>
      <c r="C65" s="267"/>
      <c r="D65" s="267"/>
      <c r="E65" s="267"/>
      <c r="F65" s="267"/>
      <c r="G65" s="267"/>
      <c r="H65" s="267"/>
      <c r="I65" s="267"/>
      <c r="J65" s="285"/>
      <c r="K65" s="285"/>
    </row>
    <row r="66" spans="1:11" ht="12.75">
      <c r="A66" s="286" t="s">
        <v>270</v>
      </c>
      <c r="B66" s="303">
        <v>150</v>
      </c>
      <c r="C66" s="303">
        <v>8295</v>
      </c>
      <c r="D66" s="302" t="s">
        <v>20</v>
      </c>
      <c r="E66" s="302" t="s">
        <v>20</v>
      </c>
      <c r="F66" s="303">
        <v>432</v>
      </c>
      <c r="G66" s="303">
        <v>23895</v>
      </c>
      <c r="H66" s="303">
        <v>210</v>
      </c>
      <c r="I66" s="303">
        <v>11607</v>
      </c>
      <c r="J66" s="285"/>
      <c r="K66" s="285"/>
    </row>
    <row r="67" spans="1:11" ht="12.75">
      <c r="A67" s="77"/>
      <c r="B67" s="267"/>
      <c r="C67" s="267"/>
      <c r="D67" s="267"/>
      <c r="E67" s="267"/>
      <c r="F67" s="267"/>
      <c r="G67" s="267"/>
      <c r="H67" s="267"/>
      <c r="I67" s="267"/>
      <c r="J67" s="285"/>
      <c r="K67" s="285"/>
    </row>
    <row r="68" spans="1:11" ht="12.75">
      <c r="A68" s="77" t="s">
        <v>271</v>
      </c>
      <c r="B68" s="267" t="s">
        <v>20</v>
      </c>
      <c r="C68" s="272" t="s">
        <v>20</v>
      </c>
      <c r="D68" s="267" t="s">
        <v>20</v>
      </c>
      <c r="E68" s="267" t="s">
        <v>20</v>
      </c>
      <c r="F68" s="267" t="s">
        <v>20</v>
      </c>
      <c r="G68" s="272" t="s">
        <v>20</v>
      </c>
      <c r="H68" s="267">
        <v>855</v>
      </c>
      <c r="I68" s="272">
        <v>38475</v>
      </c>
      <c r="J68" s="285"/>
      <c r="K68" s="285"/>
    </row>
    <row r="69" spans="1:11" ht="12.75">
      <c r="A69" s="77" t="s">
        <v>272</v>
      </c>
      <c r="B69" s="267" t="s">
        <v>20</v>
      </c>
      <c r="C69" s="272" t="s">
        <v>20</v>
      </c>
      <c r="D69" s="267" t="s">
        <v>20</v>
      </c>
      <c r="E69" s="267" t="s">
        <v>20</v>
      </c>
      <c r="F69" s="267" t="s">
        <v>20</v>
      </c>
      <c r="G69" s="272" t="s">
        <v>20</v>
      </c>
      <c r="H69" s="267">
        <v>90</v>
      </c>
      <c r="I69" s="272">
        <v>3150</v>
      </c>
      <c r="J69" s="285"/>
      <c r="K69" s="285"/>
    </row>
    <row r="70" spans="1:11" ht="12.75">
      <c r="A70" s="286" t="s">
        <v>273</v>
      </c>
      <c r="B70" s="302" t="s">
        <v>20</v>
      </c>
      <c r="C70" s="302" t="s">
        <v>20</v>
      </c>
      <c r="D70" s="302" t="s">
        <v>20</v>
      </c>
      <c r="E70" s="302" t="s">
        <v>20</v>
      </c>
      <c r="F70" s="302" t="s">
        <v>20</v>
      </c>
      <c r="G70" s="302" t="s">
        <v>20</v>
      </c>
      <c r="H70" s="302">
        <v>945</v>
      </c>
      <c r="I70" s="302">
        <v>41625</v>
      </c>
      <c r="J70" s="285"/>
      <c r="K70" s="285"/>
    </row>
    <row r="71" spans="1:11" ht="12.75">
      <c r="A71" s="77"/>
      <c r="B71" s="267"/>
      <c r="C71" s="267"/>
      <c r="D71" s="267"/>
      <c r="E71" s="267"/>
      <c r="F71" s="267"/>
      <c r="G71" s="267"/>
      <c r="H71" s="267"/>
      <c r="I71" s="267"/>
      <c r="J71" s="285"/>
      <c r="K71" s="285"/>
    </row>
    <row r="72" spans="1:11" ht="12.75">
      <c r="A72" s="77" t="s">
        <v>274</v>
      </c>
      <c r="B72" s="272">
        <v>20</v>
      </c>
      <c r="C72" s="272">
        <v>360</v>
      </c>
      <c r="D72" s="272">
        <v>40</v>
      </c>
      <c r="E72" s="272">
        <v>720</v>
      </c>
      <c r="F72" s="267" t="s">
        <v>20</v>
      </c>
      <c r="G72" s="267" t="s">
        <v>20</v>
      </c>
      <c r="H72" s="267" t="s">
        <v>20</v>
      </c>
      <c r="I72" s="267" t="s">
        <v>20</v>
      </c>
      <c r="J72" s="285"/>
      <c r="K72" s="285"/>
    </row>
    <row r="73" spans="1:11" ht="12.75">
      <c r="A73" s="77" t="s">
        <v>275</v>
      </c>
      <c r="B73" s="272">
        <v>128</v>
      </c>
      <c r="C73" s="272">
        <v>7684</v>
      </c>
      <c r="D73" s="272">
        <v>319</v>
      </c>
      <c r="E73" s="272">
        <v>19115</v>
      </c>
      <c r="F73" s="267" t="s">
        <v>20</v>
      </c>
      <c r="G73" s="267" t="s">
        <v>20</v>
      </c>
      <c r="H73" s="272">
        <v>227</v>
      </c>
      <c r="I73" s="272">
        <v>8201</v>
      </c>
      <c r="J73" s="285"/>
      <c r="K73" s="285"/>
    </row>
    <row r="74" spans="1:11" ht="12.75">
      <c r="A74" s="77" t="s">
        <v>276</v>
      </c>
      <c r="B74" s="272">
        <v>210</v>
      </c>
      <c r="C74" s="272">
        <v>9481</v>
      </c>
      <c r="D74" s="267" t="s">
        <v>20</v>
      </c>
      <c r="E74" s="267" t="s">
        <v>20</v>
      </c>
      <c r="F74" s="272">
        <v>319</v>
      </c>
      <c r="G74" s="272">
        <v>14365</v>
      </c>
      <c r="H74" s="272">
        <v>108</v>
      </c>
      <c r="I74" s="272">
        <v>4884</v>
      </c>
      <c r="J74" s="285"/>
      <c r="K74" s="285"/>
    </row>
    <row r="75" spans="1:11" ht="12.75">
      <c r="A75" s="77" t="s">
        <v>277</v>
      </c>
      <c r="B75" s="272">
        <v>42</v>
      </c>
      <c r="C75" s="272">
        <v>2041</v>
      </c>
      <c r="D75" s="267" t="s">
        <v>20</v>
      </c>
      <c r="E75" s="267" t="s">
        <v>20</v>
      </c>
      <c r="F75" s="272">
        <v>428</v>
      </c>
      <c r="G75" s="272">
        <v>20801</v>
      </c>
      <c r="H75" s="272">
        <v>86</v>
      </c>
      <c r="I75" s="272">
        <v>4180</v>
      </c>
      <c r="J75" s="285"/>
      <c r="K75" s="285"/>
    </row>
    <row r="76" spans="1:11" ht="12.75">
      <c r="A76" s="77" t="s">
        <v>278</v>
      </c>
      <c r="B76" s="272">
        <v>55</v>
      </c>
      <c r="C76" s="272">
        <v>1226</v>
      </c>
      <c r="D76" s="272">
        <v>1</v>
      </c>
      <c r="E76" s="272">
        <v>22</v>
      </c>
      <c r="F76" s="272">
        <v>32</v>
      </c>
      <c r="G76" s="272">
        <v>714</v>
      </c>
      <c r="H76" s="272">
        <v>39</v>
      </c>
      <c r="I76" s="272">
        <v>870</v>
      </c>
      <c r="J76" s="285"/>
      <c r="K76" s="285"/>
    </row>
    <row r="77" spans="1:11" ht="12.75">
      <c r="A77" s="77" t="s">
        <v>279</v>
      </c>
      <c r="B77" s="272">
        <v>38</v>
      </c>
      <c r="C77" s="272">
        <v>1091</v>
      </c>
      <c r="D77" s="267" t="s">
        <v>20</v>
      </c>
      <c r="E77" s="267" t="s">
        <v>20</v>
      </c>
      <c r="F77" s="272">
        <v>209</v>
      </c>
      <c r="G77" s="272">
        <v>6078</v>
      </c>
      <c r="H77" s="272">
        <v>21</v>
      </c>
      <c r="I77" s="272">
        <v>623</v>
      </c>
      <c r="J77" s="285"/>
      <c r="K77" s="285"/>
    </row>
    <row r="78" spans="1:11" ht="12.75">
      <c r="A78" s="77" t="s">
        <v>280</v>
      </c>
      <c r="B78" s="272">
        <v>255</v>
      </c>
      <c r="C78" s="272">
        <v>8925</v>
      </c>
      <c r="D78" s="267" t="s">
        <v>20</v>
      </c>
      <c r="E78" s="267" t="s">
        <v>20</v>
      </c>
      <c r="F78" s="272">
        <v>556</v>
      </c>
      <c r="G78" s="272">
        <v>17270</v>
      </c>
      <c r="H78" s="267" t="s">
        <v>20</v>
      </c>
      <c r="I78" s="267" t="s">
        <v>20</v>
      </c>
      <c r="J78" s="285"/>
      <c r="K78" s="285"/>
    </row>
    <row r="79" spans="1:11" ht="12.75">
      <c r="A79" s="77" t="s">
        <v>281</v>
      </c>
      <c r="B79" s="272">
        <v>261</v>
      </c>
      <c r="C79" s="272">
        <v>4874</v>
      </c>
      <c r="D79" s="271">
        <v>281</v>
      </c>
      <c r="E79" s="271">
        <v>13604</v>
      </c>
      <c r="F79" s="272">
        <v>75</v>
      </c>
      <c r="G79" s="272">
        <v>2805</v>
      </c>
      <c r="H79" s="272">
        <v>131</v>
      </c>
      <c r="I79" s="272">
        <v>1205</v>
      </c>
      <c r="J79" s="285"/>
      <c r="K79" s="285"/>
    </row>
    <row r="80" spans="1:11" ht="12.75">
      <c r="A80" s="286" t="s">
        <v>369</v>
      </c>
      <c r="B80" s="302">
        <v>1009</v>
      </c>
      <c r="C80" s="302">
        <v>35682</v>
      </c>
      <c r="D80" s="302">
        <v>641</v>
      </c>
      <c r="E80" s="302">
        <v>33461</v>
      </c>
      <c r="F80" s="302">
        <v>1619</v>
      </c>
      <c r="G80" s="302">
        <v>62033</v>
      </c>
      <c r="H80" s="302">
        <v>612</v>
      </c>
      <c r="I80" s="302">
        <v>19963</v>
      </c>
      <c r="J80" s="285"/>
      <c r="K80" s="285"/>
    </row>
    <row r="81" spans="1:11" ht="12.75">
      <c r="A81" s="77"/>
      <c r="B81" s="267"/>
      <c r="C81" s="267"/>
      <c r="D81" s="267"/>
      <c r="E81" s="267"/>
      <c r="F81" s="267"/>
      <c r="G81" s="267"/>
      <c r="H81" s="267"/>
      <c r="I81" s="267"/>
      <c r="J81" s="285"/>
      <c r="K81" s="285"/>
    </row>
    <row r="82" spans="1:11" ht="12.75">
      <c r="A82" s="77" t="s">
        <v>282</v>
      </c>
      <c r="B82" s="267" t="s">
        <v>20</v>
      </c>
      <c r="C82" s="267" t="s">
        <v>20</v>
      </c>
      <c r="D82" s="267" t="s">
        <v>20</v>
      </c>
      <c r="E82" s="267" t="s">
        <v>20</v>
      </c>
      <c r="F82" s="267" t="s">
        <v>20</v>
      </c>
      <c r="G82" s="267" t="s">
        <v>20</v>
      </c>
      <c r="H82" s="272">
        <v>196</v>
      </c>
      <c r="I82" s="272">
        <v>1634</v>
      </c>
      <c r="J82" s="285"/>
      <c r="K82" s="285"/>
    </row>
    <row r="83" spans="1:11" ht="12.75">
      <c r="A83" s="77" t="s">
        <v>283</v>
      </c>
      <c r="B83" s="267" t="s">
        <v>20</v>
      </c>
      <c r="C83" s="267" t="s">
        <v>20</v>
      </c>
      <c r="D83" s="267" t="s">
        <v>20</v>
      </c>
      <c r="E83" s="267" t="s">
        <v>20</v>
      </c>
      <c r="F83" s="267" t="s">
        <v>20</v>
      </c>
      <c r="G83" s="267" t="s">
        <v>20</v>
      </c>
      <c r="H83" s="272">
        <v>150</v>
      </c>
      <c r="I83" s="272">
        <v>2944</v>
      </c>
      <c r="J83" s="285"/>
      <c r="K83" s="285"/>
    </row>
    <row r="84" spans="1:11" ht="12.75">
      <c r="A84" s="286" t="s">
        <v>284</v>
      </c>
      <c r="B84" s="302" t="s">
        <v>20</v>
      </c>
      <c r="C84" s="302" t="s">
        <v>20</v>
      </c>
      <c r="D84" s="302" t="s">
        <v>20</v>
      </c>
      <c r="E84" s="302" t="s">
        <v>20</v>
      </c>
      <c r="F84" s="302" t="s">
        <v>20</v>
      </c>
      <c r="G84" s="302" t="s">
        <v>20</v>
      </c>
      <c r="H84" s="302">
        <v>346</v>
      </c>
      <c r="I84" s="302">
        <v>4578</v>
      </c>
      <c r="J84" s="285"/>
      <c r="K84" s="285"/>
    </row>
    <row r="85" spans="1:11" ht="12.75">
      <c r="A85" s="77"/>
      <c r="B85" s="267"/>
      <c r="C85" s="267"/>
      <c r="D85" s="267"/>
      <c r="E85" s="267"/>
      <c r="F85" s="267"/>
      <c r="G85" s="267"/>
      <c r="H85" s="267"/>
      <c r="I85" s="267"/>
      <c r="J85" s="285"/>
      <c r="K85" s="285"/>
    </row>
    <row r="86" spans="1:11" ht="13.5" thickBot="1">
      <c r="A86" s="288" t="s">
        <v>285</v>
      </c>
      <c r="B86" s="277">
        <v>3316</v>
      </c>
      <c r="C86" s="277">
        <v>127454</v>
      </c>
      <c r="D86" s="277">
        <v>1579</v>
      </c>
      <c r="E86" s="277">
        <v>85040</v>
      </c>
      <c r="F86" s="277">
        <v>11129</v>
      </c>
      <c r="G86" s="277">
        <v>629957</v>
      </c>
      <c r="H86" s="277">
        <v>5902</v>
      </c>
      <c r="I86" s="277">
        <v>191756</v>
      </c>
      <c r="J86" s="285"/>
      <c r="K86" s="285"/>
    </row>
    <row r="87" spans="2:3" ht="12.75">
      <c r="B87" s="122"/>
      <c r="C87" s="122"/>
    </row>
  </sheetData>
  <mergeCells count="4">
    <mergeCell ref="A1:I1"/>
    <mergeCell ref="B5:C6"/>
    <mergeCell ref="H5:I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H80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22" customWidth="1"/>
    <col min="2" max="7" width="12.7109375" style="122" customWidth="1"/>
    <col min="8" max="16384" width="11.421875" style="122" customWidth="1"/>
  </cols>
  <sheetData>
    <row r="1" spans="1:8" s="119" customFormat="1" ht="18">
      <c r="A1" s="321" t="s">
        <v>0</v>
      </c>
      <c r="B1" s="321"/>
      <c r="C1" s="321"/>
      <c r="D1" s="321"/>
      <c r="E1" s="321"/>
      <c r="F1" s="321"/>
      <c r="G1" s="321"/>
      <c r="H1" s="118"/>
    </row>
    <row r="2" s="121" customFormat="1" ht="15">
      <c r="A2" s="120"/>
    </row>
    <row r="3" spans="1:7" s="121" customFormat="1" ht="15">
      <c r="A3" s="322" t="s">
        <v>316</v>
      </c>
      <c r="B3" s="322"/>
      <c r="C3" s="322"/>
      <c r="D3" s="322"/>
      <c r="E3" s="322"/>
      <c r="F3" s="322"/>
      <c r="G3" s="322"/>
    </row>
    <row r="4" s="121" customFormat="1" ht="14.25"/>
    <row r="5" spans="1:7" ht="12.75">
      <c r="A5" s="346" t="s">
        <v>72</v>
      </c>
      <c r="B5" s="348" t="s">
        <v>17</v>
      </c>
      <c r="C5" s="348"/>
      <c r="D5" s="348"/>
      <c r="E5" s="348" t="s">
        <v>18</v>
      </c>
      <c r="F5" s="348"/>
      <c r="G5" s="349"/>
    </row>
    <row r="6" spans="1:7" ht="13.5" thickBot="1">
      <c r="A6" s="323"/>
      <c r="B6" s="123">
        <v>2000</v>
      </c>
      <c r="C6" s="123">
        <v>2001</v>
      </c>
      <c r="D6" s="123">
        <v>2002</v>
      </c>
      <c r="E6" s="124">
        <v>2000</v>
      </c>
      <c r="F6" s="124">
        <v>2001</v>
      </c>
      <c r="G6" s="124">
        <v>2002</v>
      </c>
    </row>
    <row r="7" spans="1:7" ht="12.75">
      <c r="A7" s="9" t="s">
        <v>103</v>
      </c>
      <c r="B7" s="7">
        <v>27390.796</v>
      </c>
      <c r="C7" s="7">
        <v>41804.892</v>
      </c>
      <c r="D7" s="7">
        <v>38873.021</v>
      </c>
      <c r="E7" s="7">
        <v>245040.049</v>
      </c>
      <c r="F7" s="7">
        <v>264299.249</v>
      </c>
      <c r="G7" s="8">
        <v>259912.1</v>
      </c>
    </row>
    <row r="8" spans="1:7" ht="12.75">
      <c r="A8" s="3"/>
      <c r="B8" s="4"/>
      <c r="C8" s="4"/>
      <c r="D8" s="4"/>
      <c r="E8" s="4"/>
      <c r="F8" s="4"/>
      <c r="G8" s="12"/>
    </row>
    <row r="9" spans="1:7" ht="12.75">
      <c r="A9" s="125" t="s">
        <v>320</v>
      </c>
      <c r="B9" s="126"/>
      <c r="C9" s="126"/>
      <c r="D9" s="126"/>
      <c r="E9" s="126"/>
      <c r="F9" s="126"/>
      <c r="G9" s="127"/>
    </row>
    <row r="10" spans="1:7" ht="12.75">
      <c r="A10" s="9" t="s">
        <v>73</v>
      </c>
      <c r="B10" s="10">
        <f aca="true" t="shared" si="0" ref="B10:G10">SUM(B11:B23)</f>
        <v>26275.68</v>
      </c>
      <c r="C10" s="10">
        <f t="shared" si="0"/>
        <v>37653.736000000004</v>
      </c>
      <c r="D10" s="10">
        <f t="shared" si="0"/>
        <v>32859.172</v>
      </c>
      <c r="E10" s="10">
        <f t="shared" si="0"/>
        <v>238115.72500000003</v>
      </c>
      <c r="F10" s="10">
        <f t="shared" si="0"/>
        <v>261317.742</v>
      </c>
      <c r="G10" s="11">
        <f t="shared" si="0"/>
        <v>256009.60700000002</v>
      </c>
    </row>
    <row r="11" spans="1:7" ht="12.75">
      <c r="A11" s="3" t="s">
        <v>74</v>
      </c>
      <c r="B11" s="126">
        <v>1036.06</v>
      </c>
      <c r="C11" s="126">
        <v>2029.198</v>
      </c>
      <c r="D11" s="186">
        <v>2791.559</v>
      </c>
      <c r="E11" s="126">
        <v>86500.925</v>
      </c>
      <c r="F11" s="126">
        <v>91444.889</v>
      </c>
      <c r="G11" s="66">
        <v>91231.019</v>
      </c>
    </row>
    <row r="12" spans="1:7" ht="12.75">
      <c r="A12" s="3" t="s">
        <v>104</v>
      </c>
      <c r="B12" s="126" t="s">
        <v>20</v>
      </c>
      <c r="C12" s="126" t="s">
        <v>20</v>
      </c>
      <c r="D12" s="186">
        <v>297.32</v>
      </c>
      <c r="E12" s="126">
        <v>96</v>
      </c>
      <c r="F12" s="126">
        <v>414.555</v>
      </c>
      <c r="G12" s="66">
        <v>367.663</v>
      </c>
    </row>
    <row r="13" spans="1:7" ht="12.75">
      <c r="A13" s="3" t="s">
        <v>75</v>
      </c>
      <c r="B13" s="126">
        <v>246.133</v>
      </c>
      <c r="C13" s="126">
        <v>1319.37</v>
      </c>
      <c r="D13" s="186">
        <v>1455.704</v>
      </c>
      <c r="E13" s="126">
        <v>16238.23</v>
      </c>
      <c r="F13" s="126">
        <v>17139.717</v>
      </c>
      <c r="G13" s="127">
        <v>17127.078</v>
      </c>
    </row>
    <row r="14" spans="1:7" ht="12.75">
      <c r="A14" s="3" t="s">
        <v>76</v>
      </c>
      <c r="B14" s="4">
        <v>739.19</v>
      </c>
      <c r="C14" s="4" t="s">
        <v>20</v>
      </c>
      <c r="D14" s="4" t="s">
        <v>20</v>
      </c>
      <c r="E14" s="126">
        <v>105.96</v>
      </c>
      <c r="F14" s="126">
        <v>69.826</v>
      </c>
      <c r="G14" s="66">
        <v>84.704</v>
      </c>
    </row>
    <row r="15" spans="1:7" ht="12.75">
      <c r="A15" s="3" t="s">
        <v>77</v>
      </c>
      <c r="B15" s="4" t="s">
        <v>20</v>
      </c>
      <c r="C15" s="4" t="s">
        <v>20</v>
      </c>
      <c r="D15" s="4" t="s">
        <v>20</v>
      </c>
      <c r="E15" s="126">
        <v>528.166</v>
      </c>
      <c r="F15" s="126">
        <v>213.652</v>
      </c>
      <c r="G15" s="66">
        <v>371</v>
      </c>
    </row>
    <row r="16" spans="1:7" ht="12.75">
      <c r="A16" s="3" t="s">
        <v>78</v>
      </c>
      <c r="B16" s="126">
        <v>12943.362</v>
      </c>
      <c r="C16" s="126">
        <v>11973.046</v>
      </c>
      <c r="D16" s="186">
        <v>10780.244</v>
      </c>
      <c r="E16" s="126">
        <v>7566.016</v>
      </c>
      <c r="F16" s="126">
        <v>7760.908</v>
      </c>
      <c r="G16" s="66">
        <v>10522.365</v>
      </c>
    </row>
    <row r="17" spans="1:7" ht="12.75">
      <c r="A17" s="3" t="s">
        <v>79</v>
      </c>
      <c r="B17" s="126" t="s">
        <v>20</v>
      </c>
      <c r="C17" s="126" t="s">
        <v>20</v>
      </c>
      <c r="D17" s="126" t="s">
        <v>20</v>
      </c>
      <c r="E17" s="126" t="s">
        <v>20</v>
      </c>
      <c r="F17" s="126">
        <v>230.698</v>
      </c>
      <c r="G17" s="66">
        <v>50</v>
      </c>
    </row>
    <row r="18" spans="1:7" ht="12.75">
      <c r="A18" s="3" t="s">
        <v>80</v>
      </c>
      <c r="B18" s="4" t="s">
        <v>20</v>
      </c>
      <c r="C18" s="4" t="s">
        <v>20</v>
      </c>
      <c r="D18" s="4" t="s">
        <v>20</v>
      </c>
      <c r="E18" s="126">
        <v>7294.941</v>
      </c>
      <c r="F18" s="126">
        <v>9474.394</v>
      </c>
      <c r="G18" s="66">
        <v>9114.199</v>
      </c>
    </row>
    <row r="19" spans="1:7" ht="12.75">
      <c r="A19" s="3" t="s">
        <v>81</v>
      </c>
      <c r="B19" s="126">
        <v>229.24</v>
      </c>
      <c r="C19" s="126">
        <v>402.407</v>
      </c>
      <c r="D19" s="186">
        <v>146.671</v>
      </c>
      <c r="E19" s="126">
        <v>1060.223</v>
      </c>
      <c r="F19" s="126">
        <v>375.211</v>
      </c>
      <c r="G19" s="66">
        <v>783.91</v>
      </c>
    </row>
    <row r="20" spans="1:7" ht="12.75">
      <c r="A20" s="3" t="s">
        <v>82</v>
      </c>
      <c r="B20" s="126">
        <v>10514.277</v>
      </c>
      <c r="C20" s="126">
        <v>21562.245</v>
      </c>
      <c r="D20" s="186">
        <v>17215.513</v>
      </c>
      <c r="E20" s="126">
        <v>12567.37</v>
      </c>
      <c r="F20" s="126">
        <v>13697.692</v>
      </c>
      <c r="G20" s="66">
        <v>15206.807</v>
      </c>
    </row>
    <row r="21" spans="1:7" ht="12.75">
      <c r="A21" s="3" t="s">
        <v>83</v>
      </c>
      <c r="B21" s="126">
        <v>486.666</v>
      </c>
      <c r="C21" s="126">
        <v>176.534</v>
      </c>
      <c r="D21" s="186">
        <v>141.411</v>
      </c>
      <c r="E21" s="126">
        <v>21857.007</v>
      </c>
      <c r="F21" s="126">
        <v>31710.706</v>
      </c>
      <c r="G21" s="66">
        <v>22893.376</v>
      </c>
    </row>
    <row r="22" spans="1:7" ht="12.75">
      <c r="A22" s="3" t="s">
        <v>84</v>
      </c>
      <c r="B22" s="126">
        <v>80.752</v>
      </c>
      <c r="C22" s="126">
        <v>190.936</v>
      </c>
      <c r="D22" s="186">
        <v>30.75</v>
      </c>
      <c r="E22" s="126">
        <v>83018.604</v>
      </c>
      <c r="F22" s="126">
        <v>87493.709</v>
      </c>
      <c r="G22" s="66">
        <v>86550.106</v>
      </c>
    </row>
    <row r="23" spans="1:7" ht="12.75">
      <c r="A23" s="3" t="s">
        <v>85</v>
      </c>
      <c r="B23" s="4" t="s">
        <v>20</v>
      </c>
      <c r="C23" s="4" t="s">
        <v>20</v>
      </c>
      <c r="D23" s="4" t="s">
        <v>20</v>
      </c>
      <c r="E23" s="126">
        <v>1282.283</v>
      </c>
      <c r="F23" s="126">
        <v>1291.785</v>
      </c>
      <c r="G23" s="66">
        <v>1707.38</v>
      </c>
    </row>
    <row r="24" spans="1:7" ht="12.75">
      <c r="A24" s="128"/>
      <c r="B24" s="126"/>
      <c r="C24" s="126"/>
      <c r="D24" s="126"/>
      <c r="E24" s="126"/>
      <c r="F24" s="126"/>
      <c r="G24" s="127"/>
    </row>
    <row r="25" spans="1:7" ht="12.75">
      <c r="A25" s="9" t="s">
        <v>86</v>
      </c>
      <c r="B25" s="126"/>
      <c r="C25" s="126"/>
      <c r="D25" s="126"/>
      <c r="E25" s="126"/>
      <c r="F25" s="126"/>
      <c r="G25" s="127"/>
    </row>
    <row r="26" spans="1:7" ht="12.75">
      <c r="A26" s="3" t="s">
        <v>105</v>
      </c>
      <c r="B26" s="126" t="s">
        <v>20</v>
      </c>
      <c r="C26" s="126" t="s">
        <v>20</v>
      </c>
      <c r="D26" s="126" t="s">
        <v>20</v>
      </c>
      <c r="E26" s="126">
        <v>221</v>
      </c>
      <c r="F26" s="126">
        <v>25.2</v>
      </c>
      <c r="G26" s="127" t="s">
        <v>20</v>
      </c>
    </row>
    <row r="27" spans="1:7" ht="12.75">
      <c r="A27" s="3" t="s">
        <v>87</v>
      </c>
      <c r="B27" s="126" t="s">
        <v>20</v>
      </c>
      <c r="C27" s="126" t="s">
        <v>20</v>
      </c>
      <c r="D27" s="126" t="s">
        <v>20</v>
      </c>
      <c r="E27" s="126" t="s">
        <v>20</v>
      </c>
      <c r="F27" s="126" t="s">
        <v>20</v>
      </c>
      <c r="G27" s="66">
        <v>17</v>
      </c>
    </row>
    <row r="28" spans="1:7" ht="12.75">
      <c r="A28" s="3" t="s">
        <v>88</v>
      </c>
      <c r="B28" s="126" t="s">
        <v>20</v>
      </c>
      <c r="C28" s="126" t="s">
        <v>20</v>
      </c>
      <c r="D28" s="126" t="s">
        <v>20</v>
      </c>
      <c r="E28" s="126">
        <v>25.05</v>
      </c>
      <c r="F28" s="126">
        <v>8.3</v>
      </c>
      <c r="G28" s="66">
        <v>45.6</v>
      </c>
    </row>
    <row r="29" spans="1:7" ht="12.75">
      <c r="A29" s="3" t="s">
        <v>89</v>
      </c>
      <c r="B29" s="126" t="s">
        <v>20</v>
      </c>
      <c r="C29" s="126" t="s">
        <v>20</v>
      </c>
      <c r="D29" s="126" t="s">
        <v>20</v>
      </c>
      <c r="E29" s="126" t="s">
        <v>20</v>
      </c>
      <c r="F29" s="126">
        <v>3.6</v>
      </c>
      <c r="G29" s="66">
        <v>7.865</v>
      </c>
    </row>
    <row r="30" spans="1:7" ht="12.75">
      <c r="A30" s="3" t="s">
        <v>90</v>
      </c>
      <c r="B30" s="126" t="s">
        <v>20</v>
      </c>
      <c r="C30" s="126" t="s">
        <v>20</v>
      </c>
      <c r="D30" s="126" t="s">
        <v>20</v>
      </c>
      <c r="E30" s="126">
        <v>167.84</v>
      </c>
      <c r="F30" s="126" t="s">
        <v>20</v>
      </c>
      <c r="G30" s="127" t="s">
        <v>20</v>
      </c>
    </row>
    <row r="31" spans="1:7" ht="12.75">
      <c r="A31" s="3" t="s">
        <v>93</v>
      </c>
      <c r="B31" s="126" t="s">
        <v>20</v>
      </c>
      <c r="C31" s="126">
        <v>111</v>
      </c>
      <c r="D31" s="126" t="s">
        <v>20</v>
      </c>
      <c r="E31" s="126" t="s">
        <v>20</v>
      </c>
      <c r="F31" s="126" t="s">
        <v>20</v>
      </c>
      <c r="G31" s="66">
        <v>19.3</v>
      </c>
    </row>
    <row r="32" spans="1:7" ht="12.75">
      <c r="A32" s="3" t="s">
        <v>94</v>
      </c>
      <c r="B32" s="126" t="s">
        <v>20</v>
      </c>
      <c r="C32" s="126" t="s">
        <v>20</v>
      </c>
      <c r="D32" s="126" t="s">
        <v>20</v>
      </c>
      <c r="E32" s="126">
        <v>10</v>
      </c>
      <c r="F32" s="126">
        <v>1</v>
      </c>
      <c r="G32" s="66">
        <v>88.42</v>
      </c>
    </row>
    <row r="33" spans="1:7" ht="12.75">
      <c r="A33" s="128" t="s">
        <v>106</v>
      </c>
      <c r="B33" s="126" t="s">
        <v>20</v>
      </c>
      <c r="C33" s="126">
        <v>23.9</v>
      </c>
      <c r="D33" s="186">
        <v>28.4</v>
      </c>
      <c r="E33" s="126" t="s">
        <v>20</v>
      </c>
      <c r="F33" s="126" t="s">
        <v>20</v>
      </c>
      <c r="G33" s="127" t="s">
        <v>20</v>
      </c>
    </row>
    <row r="34" spans="1:7" ht="12.75">
      <c r="A34" s="128"/>
      <c r="B34" s="126"/>
      <c r="C34" s="126"/>
      <c r="D34" s="126"/>
      <c r="E34" s="126"/>
      <c r="F34" s="126"/>
      <c r="G34" s="127"/>
    </row>
    <row r="35" spans="1:7" ht="12.75">
      <c r="A35" s="125" t="s">
        <v>319</v>
      </c>
      <c r="B35" s="126"/>
      <c r="C35" s="126"/>
      <c r="D35" s="126"/>
      <c r="E35" s="126"/>
      <c r="F35" s="126"/>
      <c r="G35" s="127"/>
    </row>
    <row r="36" spans="1:7" ht="12.75">
      <c r="A36" s="3" t="s">
        <v>107</v>
      </c>
      <c r="B36" s="126">
        <v>467</v>
      </c>
      <c r="C36" s="126">
        <v>585.5</v>
      </c>
      <c r="D36" s="186">
        <v>777.6</v>
      </c>
      <c r="E36" s="126">
        <v>989.14</v>
      </c>
      <c r="F36" s="126">
        <v>787.2</v>
      </c>
      <c r="G36" s="66">
        <v>75</v>
      </c>
    </row>
    <row r="37" spans="1:7" ht="12.75">
      <c r="A37" s="3" t="s">
        <v>108</v>
      </c>
      <c r="B37" s="126" t="s">
        <v>20</v>
      </c>
      <c r="C37" s="126">
        <v>86.51</v>
      </c>
      <c r="D37" s="126">
        <v>86.51</v>
      </c>
      <c r="E37" s="126" t="s">
        <v>20</v>
      </c>
      <c r="F37" s="126" t="s">
        <v>20</v>
      </c>
      <c r="G37" s="127" t="s">
        <v>20</v>
      </c>
    </row>
    <row r="38" spans="1:7" ht="12.75">
      <c r="A38" s="3" t="s">
        <v>109</v>
      </c>
      <c r="B38" s="126" t="s">
        <v>20</v>
      </c>
      <c r="C38" s="126" t="s">
        <v>20</v>
      </c>
      <c r="D38" s="126" t="s">
        <v>20</v>
      </c>
      <c r="E38" s="126" t="s">
        <v>20</v>
      </c>
      <c r="F38" s="126" t="s">
        <v>20</v>
      </c>
      <c r="G38" s="66">
        <v>72</v>
      </c>
    </row>
    <row r="39" spans="1:7" ht="12.75">
      <c r="A39" s="3" t="s">
        <v>96</v>
      </c>
      <c r="B39" s="126" t="s">
        <v>20</v>
      </c>
      <c r="C39" s="126" t="s">
        <v>20</v>
      </c>
      <c r="D39" s="126" t="s">
        <v>20</v>
      </c>
      <c r="E39" s="126" t="s">
        <v>20</v>
      </c>
      <c r="F39" s="126" t="s">
        <v>20</v>
      </c>
      <c r="G39" s="127" t="s">
        <v>20</v>
      </c>
    </row>
    <row r="40" spans="1:7" ht="12.75">
      <c r="A40" s="3" t="s">
        <v>97</v>
      </c>
      <c r="B40" s="126" t="s">
        <v>20</v>
      </c>
      <c r="C40" s="126" t="s">
        <v>20</v>
      </c>
      <c r="D40" s="126" t="s">
        <v>20</v>
      </c>
      <c r="E40" s="126">
        <v>122.004</v>
      </c>
      <c r="F40" s="126" t="s">
        <v>20</v>
      </c>
      <c r="G40" s="127" t="s">
        <v>20</v>
      </c>
    </row>
    <row r="41" spans="1:7" ht="12.75">
      <c r="A41" s="3" t="s">
        <v>99</v>
      </c>
      <c r="B41" s="126" t="s">
        <v>20</v>
      </c>
      <c r="C41" s="126" t="s">
        <v>20</v>
      </c>
      <c r="D41" s="126" t="s">
        <v>20</v>
      </c>
      <c r="E41" s="126">
        <v>698.38</v>
      </c>
      <c r="F41" s="126">
        <v>665.527</v>
      </c>
      <c r="G41" s="66">
        <v>306.965</v>
      </c>
    </row>
    <row r="42" spans="1:7" ht="12.75">
      <c r="A42" s="3" t="s">
        <v>110</v>
      </c>
      <c r="B42" s="126">
        <v>246.689</v>
      </c>
      <c r="C42" s="126">
        <v>959.18</v>
      </c>
      <c r="D42" s="186">
        <v>1752.66</v>
      </c>
      <c r="E42" s="126" t="s">
        <v>20</v>
      </c>
      <c r="F42" s="126" t="s">
        <v>20</v>
      </c>
      <c r="G42" s="127" t="s">
        <v>20</v>
      </c>
    </row>
    <row r="43" spans="1:7" ht="13.5" thickBot="1">
      <c r="A43" s="5" t="s">
        <v>100</v>
      </c>
      <c r="B43" s="129" t="s">
        <v>20</v>
      </c>
      <c r="C43" s="129" t="s">
        <v>20</v>
      </c>
      <c r="D43" s="129" t="s">
        <v>20</v>
      </c>
      <c r="E43" s="129">
        <v>30</v>
      </c>
      <c r="F43" s="129">
        <v>104</v>
      </c>
      <c r="G43" s="69">
        <v>223.6</v>
      </c>
    </row>
    <row r="44" ht="12.75">
      <c r="A44" s="122" t="s">
        <v>101</v>
      </c>
    </row>
    <row r="45" ht="12.75">
      <c r="A45" s="122" t="s">
        <v>102</v>
      </c>
    </row>
    <row r="46" ht="12.75">
      <c r="A46" s="122" t="s">
        <v>102</v>
      </c>
    </row>
    <row r="47" ht="12.75">
      <c r="A47" s="122" t="s">
        <v>102</v>
      </c>
    </row>
    <row r="48" ht="12.75">
      <c r="A48" s="122" t="s">
        <v>102</v>
      </c>
    </row>
    <row r="49" ht="12.75">
      <c r="A49" s="122" t="s">
        <v>102</v>
      </c>
    </row>
    <row r="50" ht="12.75">
      <c r="A50" s="122" t="s">
        <v>102</v>
      </c>
    </row>
    <row r="51" ht="12.75">
      <c r="A51" s="122" t="s">
        <v>102</v>
      </c>
    </row>
    <row r="52" ht="12.75">
      <c r="A52" s="122" t="s">
        <v>102</v>
      </c>
    </row>
    <row r="53" ht="12.75">
      <c r="A53" s="122" t="s">
        <v>102</v>
      </c>
    </row>
    <row r="54" ht="12.75">
      <c r="A54" s="122" t="s">
        <v>102</v>
      </c>
    </row>
    <row r="55" ht="12.75">
      <c r="A55" s="122" t="s">
        <v>102</v>
      </c>
    </row>
    <row r="56" ht="12.75">
      <c r="A56" s="122" t="s">
        <v>102</v>
      </c>
    </row>
    <row r="57" ht="12.75">
      <c r="A57" s="122" t="s">
        <v>102</v>
      </c>
    </row>
    <row r="58" ht="12.75">
      <c r="A58" s="122" t="s">
        <v>102</v>
      </c>
    </row>
    <row r="59" ht="12.75">
      <c r="A59" s="122" t="s">
        <v>102</v>
      </c>
    </row>
    <row r="60" ht="12.75">
      <c r="A60" s="122" t="s">
        <v>102</v>
      </c>
    </row>
    <row r="61" ht="12.75">
      <c r="A61" s="122" t="s">
        <v>102</v>
      </c>
    </row>
    <row r="62" ht="12.75">
      <c r="A62" s="122" t="s">
        <v>102</v>
      </c>
    </row>
    <row r="63" ht="12.75">
      <c r="A63" s="122" t="s">
        <v>102</v>
      </c>
    </row>
    <row r="64" ht="12.75">
      <c r="A64" s="122" t="s">
        <v>102</v>
      </c>
    </row>
    <row r="65" ht="12.75">
      <c r="A65" s="122" t="s">
        <v>102</v>
      </c>
    </row>
    <row r="66" ht="12.75">
      <c r="A66" s="122" t="s">
        <v>102</v>
      </c>
    </row>
    <row r="67" ht="12.75">
      <c r="A67" s="122" t="s">
        <v>102</v>
      </c>
    </row>
    <row r="68" ht="12.75">
      <c r="A68" s="122" t="s">
        <v>102</v>
      </c>
    </row>
    <row r="69" ht="12.75">
      <c r="A69" s="122" t="s">
        <v>102</v>
      </c>
    </row>
    <row r="70" ht="12.75">
      <c r="A70" s="122" t="s">
        <v>102</v>
      </c>
    </row>
    <row r="71" ht="12.75">
      <c r="A71" s="122" t="s">
        <v>102</v>
      </c>
    </row>
    <row r="72" ht="12.75">
      <c r="A72" s="122" t="s">
        <v>102</v>
      </c>
    </row>
    <row r="73" ht="12.75">
      <c r="A73" s="122" t="s">
        <v>102</v>
      </c>
    </row>
    <row r="74" ht="12.75">
      <c r="A74" s="122" t="s">
        <v>102</v>
      </c>
    </row>
    <row r="75" ht="12.75">
      <c r="A75" s="122" t="s">
        <v>102</v>
      </c>
    </row>
    <row r="76" ht="12.75">
      <c r="A76" s="122" t="s">
        <v>102</v>
      </c>
    </row>
    <row r="77" ht="12.75">
      <c r="A77" s="122" t="s">
        <v>102</v>
      </c>
    </row>
    <row r="78" ht="12.75">
      <c r="A78" s="122" t="s">
        <v>102</v>
      </c>
    </row>
    <row r="79" ht="12.75">
      <c r="A79" s="122" t="s">
        <v>102</v>
      </c>
    </row>
    <row r="80" ht="12.75">
      <c r="A80" s="122" t="s">
        <v>102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H53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5.7109375" style="14" customWidth="1"/>
    <col min="2" max="7" width="14.7109375" style="14" customWidth="1"/>
    <col min="8" max="16384" width="11.00390625" style="14" customWidth="1"/>
  </cols>
  <sheetData>
    <row r="1" spans="1:8" s="18" customFormat="1" ht="18">
      <c r="A1" s="324" t="s">
        <v>0</v>
      </c>
      <c r="B1" s="324"/>
      <c r="C1" s="324"/>
      <c r="D1" s="324"/>
      <c r="E1" s="324"/>
      <c r="F1" s="324"/>
      <c r="G1" s="324"/>
      <c r="H1" s="19"/>
    </row>
    <row r="2" spans="7:8" s="20" customFormat="1" ht="14.25">
      <c r="G2" s="21"/>
      <c r="H2" s="21"/>
    </row>
    <row r="3" spans="1:8" s="20" customFormat="1" ht="15">
      <c r="A3" s="353" t="s">
        <v>323</v>
      </c>
      <c r="B3" s="354"/>
      <c r="C3" s="354"/>
      <c r="D3" s="354"/>
      <c r="E3" s="354"/>
      <c r="F3" s="354"/>
      <c r="G3" s="354"/>
      <c r="H3" s="21"/>
    </row>
    <row r="4" spans="7:8" s="20" customFormat="1" ht="14.25">
      <c r="G4" s="21"/>
      <c r="H4" s="21"/>
    </row>
    <row r="5" spans="1:8" ht="12.75">
      <c r="A5" s="13"/>
      <c r="B5" s="351" t="s">
        <v>2</v>
      </c>
      <c r="C5" s="351"/>
      <c r="D5" s="351" t="s">
        <v>3</v>
      </c>
      <c r="E5" s="351"/>
      <c r="F5" s="351" t="s">
        <v>111</v>
      </c>
      <c r="G5" s="352"/>
      <c r="H5" s="15"/>
    </row>
    <row r="6" spans="1:8" ht="12.75">
      <c r="A6" s="16" t="s">
        <v>112</v>
      </c>
      <c r="B6" s="22" t="s">
        <v>113</v>
      </c>
      <c r="C6" s="23"/>
      <c r="D6" s="22" t="s">
        <v>113</v>
      </c>
      <c r="E6" s="23"/>
      <c r="F6" s="22" t="s">
        <v>114</v>
      </c>
      <c r="G6" s="24" t="s">
        <v>115</v>
      </c>
      <c r="H6" s="15"/>
    </row>
    <row r="7" spans="1:8" ht="12.75">
      <c r="A7" s="25"/>
      <c r="B7" s="26" t="s">
        <v>116</v>
      </c>
      <c r="C7" s="27">
        <v>2002</v>
      </c>
      <c r="D7" s="26" t="s">
        <v>116</v>
      </c>
      <c r="E7" s="27">
        <v>2002</v>
      </c>
      <c r="F7" s="27">
        <v>2002</v>
      </c>
      <c r="G7" s="28">
        <v>2002</v>
      </c>
      <c r="H7" s="15"/>
    </row>
    <row r="8" spans="1:8" ht="13.5" thickBot="1">
      <c r="A8" s="25"/>
      <c r="B8" s="26" t="s">
        <v>317</v>
      </c>
      <c r="C8" s="26" t="s">
        <v>317</v>
      </c>
      <c r="D8" s="26" t="s">
        <v>318</v>
      </c>
      <c r="E8" s="26" t="s">
        <v>318</v>
      </c>
      <c r="F8" s="26" t="s">
        <v>318</v>
      </c>
      <c r="G8" s="48" t="s">
        <v>318</v>
      </c>
      <c r="H8" s="15"/>
    </row>
    <row r="9" spans="1:7" ht="12.75">
      <c r="A9" s="31" t="s">
        <v>117</v>
      </c>
      <c r="B9" s="33">
        <v>1818</v>
      </c>
      <c r="C9" s="33">
        <v>2945.118</v>
      </c>
      <c r="D9" s="33">
        <v>29158</v>
      </c>
      <c r="E9" s="33">
        <v>52341.254</v>
      </c>
      <c r="F9" s="33">
        <v>3874.581</v>
      </c>
      <c r="G9" s="49">
        <v>3875.532</v>
      </c>
    </row>
    <row r="10" spans="1:7" ht="12.75">
      <c r="A10" s="34"/>
      <c r="B10" s="36"/>
      <c r="C10" s="36"/>
      <c r="D10" s="36"/>
      <c r="E10" s="36"/>
      <c r="F10" s="36"/>
      <c r="G10" s="45"/>
    </row>
    <row r="11" spans="1:7" ht="12.75">
      <c r="A11" s="53" t="s">
        <v>320</v>
      </c>
      <c r="B11" s="36"/>
      <c r="C11" s="36"/>
      <c r="D11" s="36"/>
      <c r="E11" s="36"/>
      <c r="F11" s="36"/>
      <c r="G11" s="45"/>
    </row>
    <row r="12" spans="1:7" ht="12.75">
      <c r="A12" s="53" t="s">
        <v>73</v>
      </c>
      <c r="B12" s="54">
        <f aca="true" t="shared" si="0" ref="B12:G12">SUM(B13:B26)</f>
        <v>95</v>
      </c>
      <c r="C12" s="54">
        <f t="shared" si="0"/>
        <v>96.737</v>
      </c>
      <c r="D12" s="54">
        <f t="shared" si="0"/>
        <v>2978</v>
      </c>
      <c r="E12" s="54">
        <f t="shared" si="0"/>
        <v>4028.6200000000003</v>
      </c>
      <c r="F12" s="54">
        <f t="shared" si="0"/>
        <v>1131.8799999999999</v>
      </c>
      <c r="G12" s="55">
        <f t="shared" si="0"/>
        <v>1227.354</v>
      </c>
    </row>
    <row r="13" spans="1:7" ht="12.75">
      <c r="A13" s="34" t="s">
        <v>118</v>
      </c>
      <c r="B13" s="36">
        <v>6</v>
      </c>
      <c r="C13" s="46">
        <v>6.911</v>
      </c>
      <c r="D13" s="36">
        <v>198</v>
      </c>
      <c r="E13" s="46">
        <v>292.665</v>
      </c>
      <c r="F13" s="46">
        <v>263.056</v>
      </c>
      <c r="G13" s="44">
        <v>50.577</v>
      </c>
    </row>
    <row r="14" spans="1:7" ht="12.75">
      <c r="A14" s="34" t="s">
        <v>104</v>
      </c>
      <c r="B14" s="36">
        <v>2</v>
      </c>
      <c r="C14" s="46">
        <v>2.332</v>
      </c>
      <c r="D14" s="36">
        <v>60</v>
      </c>
      <c r="E14" s="46">
        <v>117.092</v>
      </c>
      <c r="F14" s="46">
        <v>13.026</v>
      </c>
      <c r="G14" s="44">
        <v>47.248</v>
      </c>
    </row>
    <row r="15" spans="1:7" ht="12.75">
      <c r="A15" s="34" t="s">
        <v>119</v>
      </c>
      <c r="B15" s="36">
        <v>1</v>
      </c>
      <c r="C15" s="46">
        <v>0.75</v>
      </c>
      <c r="D15" s="36">
        <v>18</v>
      </c>
      <c r="E15" s="46">
        <v>107.2</v>
      </c>
      <c r="F15" s="46">
        <v>146.448</v>
      </c>
      <c r="G15" s="44">
        <v>85.28</v>
      </c>
    </row>
    <row r="16" spans="1:7" ht="12.75">
      <c r="A16" s="34" t="s">
        <v>120</v>
      </c>
      <c r="B16" s="36">
        <v>1</v>
      </c>
      <c r="C16" s="46">
        <v>0.9</v>
      </c>
      <c r="D16" s="36">
        <v>29</v>
      </c>
      <c r="E16" s="46">
        <v>30</v>
      </c>
      <c r="F16" s="46">
        <v>10.743</v>
      </c>
      <c r="G16" s="44">
        <v>1.583</v>
      </c>
    </row>
    <row r="17" spans="1:7" ht="12.75">
      <c r="A17" s="34" t="s">
        <v>121</v>
      </c>
      <c r="B17" s="36">
        <v>29</v>
      </c>
      <c r="C17" s="46">
        <v>23.1</v>
      </c>
      <c r="D17" s="36">
        <v>1039</v>
      </c>
      <c r="E17" s="46">
        <v>1101.2</v>
      </c>
      <c r="F17" s="46">
        <v>35.929</v>
      </c>
      <c r="G17" s="44">
        <v>233.737</v>
      </c>
    </row>
    <row r="18" spans="1:7" ht="12.75">
      <c r="A18" s="34" t="s">
        <v>77</v>
      </c>
      <c r="B18" s="36">
        <v>1</v>
      </c>
      <c r="C18" s="46">
        <v>1</v>
      </c>
      <c r="D18" s="36">
        <v>17</v>
      </c>
      <c r="E18" s="46">
        <v>17</v>
      </c>
      <c r="F18" s="46">
        <v>5.213</v>
      </c>
      <c r="G18" s="45" t="s">
        <v>20</v>
      </c>
    </row>
    <row r="19" spans="1:7" ht="12.75">
      <c r="A19" s="34" t="s">
        <v>122</v>
      </c>
      <c r="B19" s="36">
        <v>7</v>
      </c>
      <c r="C19" s="46">
        <v>10.492</v>
      </c>
      <c r="D19" s="36">
        <v>236</v>
      </c>
      <c r="E19" s="46">
        <v>418.532</v>
      </c>
      <c r="F19" s="46">
        <v>123.607</v>
      </c>
      <c r="G19" s="44">
        <v>54.738</v>
      </c>
    </row>
    <row r="20" spans="1:7" ht="12.75">
      <c r="A20" s="34" t="s">
        <v>123</v>
      </c>
      <c r="B20" s="36">
        <v>8</v>
      </c>
      <c r="C20" s="46">
        <v>7.826</v>
      </c>
      <c r="D20" s="36">
        <v>123</v>
      </c>
      <c r="E20" s="46">
        <v>209</v>
      </c>
      <c r="F20" s="46">
        <v>22.92</v>
      </c>
      <c r="G20" s="44">
        <v>6.732</v>
      </c>
    </row>
    <row r="21" spans="1:7" ht="12.75">
      <c r="A21" s="34" t="s">
        <v>124</v>
      </c>
      <c r="B21" s="36">
        <v>12</v>
      </c>
      <c r="C21" s="46">
        <v>14.789</v>
      </c>
      <c r="D21" s="36">
        <v>466</v>
      </c>
      <c r="E21" s="46">
        <v>882.5</v>
      </c>
      <c r="F21" s="46">
        <v>107.525</v>
      </c>
      <c r="G21" s="44">
        <v>681.136</v>
      </c>
    </row>
    <row r="22" spans="1:7" ht="12.75">
      <c r="A22" s="34" t="s">
        <v>125</v>
      </c>
      <c r="B22" s="36" t="s">
        <v>20</v>
      </c>
      <c r="C22" s="46">
        <v>0.2</v>
      </c>
      <c r="D22" s="36">
        <v>6</v>
      </c>
      <c r="E22" s="46">
        <v>7</v>
      </c>
      <c r="F22" s="46">
        <v>30.665</v>
      </c>
      <c r="G22" s="44">
        <v>0.828</v>
      </c>
    </row>
    <row r="23" spans="1:7" ht="12.75">
      <c r="A23" s="34" t="s">
        <v>81</v>
      </c>
      <c r="B23" s="36">
        <v>18</v>
      </c>
      <c r="C23" s="46">
        <v>13.887</v>
      </c>
      <c r="D23" s="36">
        <v>469</v>
      </c>
      <c r="E23" s="46">
        <v>412.431</v>
      </c>
      <c r="F23" s="46">
        <v>49.47</v>
      </c>
      <c r="G23" s="44">
        <v>57.676</v>
      </c>
    </row>
    <row r="24" spans="1:7" ht="12.75">
      <c r="A24" s="34" t="s">
        <v>126</v>
      </c>
      <c r="B24" s="36">
        <v>2</v>
      </c>
      <c r="C24" s="46">
        <v>4.8</v>
      </c>
      <c r="D24" s="36">
        <v>57</v>
      </c>
      <c r="E24" s="46">
        <v>110</v>
      </c>
      <c r="F24" s="46">
        <v>34.76</v>
      </c>
      <c r="G24" s="44">
        <v>2.535</v>
      </c>
    </row>
    <row r="25" spans="1:7" ht="12.75">
      <c r="A25" s="34" t="s">
        <v>127</v>
      </c>
      <c r="B25" s="36">
        <v>7</v>
      </c>
      <c r="C25" s="46">
        <v>8.95</v>
      </c>
      <c r="D25" s="36">
        <v>239</v>
      </c>
      <c r="E25" s="46">
        <v>293.2</v>
      </c>
      <c r="F25" s="46">
        <v>263.379</v>
      </c>
      <c r="G25" s="44">
        <v>5.284</v>
      </c>
    </row>
    <row r="26" spans="1:7" ht="12.75">
      <c r="A26" s="34" t="s">
        <v>85</v>
      </c>
      <c r="B26" s="36">
        <v>1</v>
      </c>
      <c r="C26" s="46">
        <v>0.8</v>
      </c>
      <c r="D26" s="36">
        <v>21</v>
      </c>
      <c r="E26" s="46">
        <v>30.8</v>
      </c>
      <c r="F26" s="46">
        <v>25.139</v>
      </c>
      <c r="G26" s="45" t="s">
        <v>20</v>
      </c>
    </row>
    <row r="27" spans="1:7" ht="12.75">
      <c r="A27" s="34"/>
      <c r="B27" s="36"/>
      <c r="C27" s="36"/>
      <c r="D27" s="36"/>
      <c r="E27" s="36"/>
      <c r="F27" s="36"/>
      <c r="G27" s="45"/>
    </row>
    <row r="28" spans="1:7" ht="12.75">
      <c r="A28" s="53" t="s">
        <v>86</v>
      </c>
      <c r="B28" s="36"/>
      <c r="C28" s="36"/>
      <c r="D28" s="36"/>
      <c r="E28" s="36"/>
      <c r="F28" s="36"/>
      <c r="G28" s="45"/>
    </row>
    <row r="29" spans="1:7" ht="12.75">
      <c r="A29" s="34" t="s">
        <v>128</v>
      </c>
      <c r="B29" s="36">
        <v>9</v>
      </c>
      <c r="C29" s="46">
        <v>13</v>
      </c>
      <c r="D29" s="36">
        <v>86</v>
      </c>
      <c r="E29" s="46">
        <v>80</v>
      </c>
      <c r="F29" s="36" t="s">
        <v>20</v>
      </c>
      <c r="G29" s="44">
        <v>2.5</v>
      </c>
    </row>
    <row r="30" spans="1:7" ht="12.75">
      <c r="A30" s="34" t="s">
        <v>105</v>
      </c>
      <c r="B30" s="36" t="s">
        <v>20</v>
      </c>
      <c r="C30" s="36" t="s">
        <v>20</v>
      </c>
      <c r="D30" s="36" t="s">
        <v>20</v>
      </c>
      <c r="E30" s="46">
        <v>7</v>
      </c>
      <c r="F30" s="46">
        <v>1.439</v>
      </c>
      <c r="G30" s="45" t="s">
        <v>20</v>
      </c>
    </row>
    <row r="31" spans="1:7" ht="12.75">
      <c r="A31" s="34" t="s">
        <v>87</v>
      </c>
      <c r="B31" s="36" t="s">
        <v>20</v>
      </c>
      <c r="C31" s="46">
        <v>3.16</v>
      </c>
      <c r="D31" s="36" t="s">
        <v>20</v>
      </c>
      <c r="E31" s="46">
        <v>29.692</v>
      </c>
      <c r="F31" s="46">
        <v>11.408</v>
      </c>
      <c r="G31" s="44">
        <v>2.45</v>
      </c>
    </row>
    <row r="32" spans="1:7" ht="12.75">
      <c r="A32" s="34" t="s">
        <v>88</v>
      </c>
      <c r="B32" s="36" t="s">
        <v>20</v>
      </c>
      <c r="C32" s="36" t="s">
        <v>20</v>
      </c>
      <c r="D32" s="36" t="s">
        <v>20</v>
      </c>
      <c r="E32" s="46">
        <v>5.659</v>
      </c>
      <c r="F32" s="46">
        <v>9.456</v>
      </c>
      <c r="G32" s="45" t="s">
        <v>20</v>
      </c>
    </row>
    <row r="33" spans="1:7" ht="12.75">
      <c r="A33" s="34" t="s">
        <v>89</v>
      </c>
      <c r="B33" s="36" t="s">
        <v>20</v>
      </c>
      <c r="C33" s="36" t="s">
        <v>20</v>
      </c>
      <c r="D33" s="36" t="s">
        <v>20</v>
      </c>
      <c r="E33" s="46">
        <v>1.026</v>
      </c>
      <c r="F33" s="46">
        <v>7.158</v>
      </c>
      <c r="G33" s="45" t="s">
        <v>20</v>
      </c>
    </row>
    <row r="34" spans="1:7" ht="12.75">
      <c r="A34" s="34" t="s">
        <v>90</v>
      </c>
      <c r="B34" s="36">
        <v>12</v>
      </c>
      <c r="C34" s="46">
        <v>5.098</v>
      </c>
      <c r="D34" s="36">
        <v>192</v>
      </c>
      <c r="E34" s="46">
        <v>122</v>
      </c>
      <c r="F34" s="46">
        <v>10.286</v>
      </c>
      <c r="G34" s="44">
        <v>10.916</v>
      </c>
    </row>
    <row r="35" spans="1:7" ht="12.75">
      <c r="A35" s="34" t="s">
        <v>91</v>
      </c>
      <c r="B35" s="36" t="s">
        <v>20</v>
      </c>
      <c r="C35" s="46">
        <v>1.624</v>
      </c>
      <c r="D35" s="36" t="s">
        <v>20</v>
      </c>
      <c r="E35" s="46">
        <v>14.113</v>
      </c>
      <c r="F35" s="46">
        <v>8.377</v>
      </c>
      <c r="G35" s="45" t="s">
        <v>20</v>
      </c>
    </row>
    <row r="36" spans="1:7" ht="12.75">
      <c r="A36" s="34" t="s">
        <v>92</v>
      </c>
      <c r="B36" s="36" t="s">
        <v>20</v>
      </c>
      <c r="C36" s="46">
        <v>2.5</v>
      </c>
      <c r="D36" s="36" t="s">
        <v>20</v>
      </c>
      <c r="E36" s="46">
        <v>20</v>
      </c>
      <c r="F36" s="46">
        <v>7.963</v>
      </c>
      <c r="G36" s="45" t="s">
        <v>20</v>
      </c>
    </row>
    <row r="37" spans="1:7" ht="12.75">
      <c r="A37" s="34" t="s">
        <v>93</v>
      </c>
      <c r="B37" s="36">
        <v>31</v>
      </c>
      <c r="C37" s="46">
        <v>26.161</v>
      </c>
      <c r="D37" s="36">
        <v>600</v>
      </c>
      <c r="E37" s="46">
        <v>564.794</v>
      </c>
      <c r="F37" s="46">
        <v>43.825</v>
      </c>
      <c r="G37" s="44">
        <v>94.007</v>
      </c>
    </row>
    <row r="38" spans="1:7" ht="12.75">
      <c r="A38" s="34" t="s">
        <v>94</v>
      </c>
      <c r="B38" s="36" t="s">
        <v>20</v>
      </c>
      <c r="C38" s="46">
        <v>2.467</v>
      </c>
      <c r="D38" s="36" t="s">
        <v>20</v>
      </c>
      <c r="E38" s="46">
        <v>45.284</v>
      </c>
      <c r="F38" s="46">
        <v>26.825</v>
      </c>
      <c r="G38" s="45" t="s">
        <v>20</v>
      </c>
    </row>
    <row r="39" spans="1:7" ht="12.75">
      <c r="A39" s="34" t="s">
        <v>307</v>
      </c>
      <c r="B39" s="36">
        <v>27</v>
      </c>
      <c r="C39" s="46">
        <v>37.682</v>
      </c>
      <c r="D39" s="36">
        <v>286</v>
      </c>
      <c r="E39" s="46">
        <v>340.784</v>
      </c>
      <c r="F39" s="46">
        <v>19.04</v>
      </c>
      <c r="G39" s="45" t="s">
        <v>20</v>
      </c>
    </row>
    <row r="40" spans="1:7" ht="12.75">
      <c r="A40" s="34" t="s">
        <v>106</v>
      </c>
      <c r="B40" s="36">
        <v>84</v>
      </c>
      <c r="C40" s="46">
        <v>93.2</v>
      </c>
      <c r="D40" s="36">
        <v>1503</v>
      </c>
      <c r="E40" s="46">
        <v>2050</v>
      </c>
      <c r="F40" s="36" t="s">
        <v>20</v>
      </c>
      <c r="G40" s="44">
        <v>138.866</v>
      </c>
    </row>
    <row r="41" spans="1:7" ht="12.75">
      <c r="A41" s="34"/>
      <c r="B41" s="36"/>
      <c r="C41" s="36"/>
      <c r="D41" s="36"/>
      <c r="E41" s="36"/>
      <c r="F41" s="36"/>
      <c r="G41" s="45"/>
    </row>
    <row r="42" spans="1:7" ht="12.75">
      <c r="A42" s="53" t="s">
        <v>319</v>
      </c>
      <c r="B42" s="36"/>
      <c r="C42" s="36"/>
      <c r="D42" s="36"/>
      <c r="E42" s="36"/>
      <c r="F42" s="36"/>
      <c r="G42" s="45"/>
    </row>
    <row r="43" spans="1:7" ht="12.75">
      <c r="A43" s="34" t="s">
        <v>129</v>
      </c>
      <c r="B43" s="36">
        <v>18</v>
      </c>
      <c r="C43" s="46">
        <v>24</v>
      </c>
      <c r="D43" s="36">
        <v>425</v>
      </c>
      <c r="E43" s="46">
        <v>642.461</v>
      </c>
      <c r="F43" s="46">
        <v>1.105</v>
      </c>
      <c r="G43" s="44">
        <v>152.083</v>
      </c>
    </row>
    <row r="44" spans="1:7" ht="12.75">
      <c r="A44" s="34" t="s">
        <v>130</v>
      </c>
      <c r="B44" s="36">
        <v>5</v>
      </c>
      <c r="C44" s="46">
        <v>5.3</v>
      </c>
      <c r="D44" s="36">
        <v>212</v>
      </c>
      <c r="E44" s="46">
        <v>250</v>
      </c>
      <c r="F44" s="46">
        <v>3.188</v>
      </c>
      <c r="G44" s="44">
        <v>55.198</v>
      </c>
    </row>
    <row r="45" spans="1:7" ht="12.75">
      <c r="A45" s="34" t="s">
        <v>131</v>
      </c>
      <c r="B45" s="36">
        <v>74</v>
      </c>
      <c r="C45" s="46">
        <v>68.12</v>
      </c>
      <c r="D45" s="36">
        <v>845</v>
      </c>
      <c r="E45" s="46">
        <v>1193.99</v>
      </c>
      <c r="F45" s="36" t="s">
        <v>20</v>
      </c>
      <c r="G45" s="45" t="s">
        <v>20</v>
      </c>
    </row>
    <row r="46" spans="1:7" ht="12.75">
      <c r="A46" s="34" t="s">
        <v>132</v>
      </c>
      <c r="B46" s="36">
        <v>4</v>
      </c>
      <c r="C46" s="46">
        <v>5.42</v>
      </c>
      <c r="D46" s="36">
        <v>135</v>
      </c>
      <c r="E46" s="46">
        <v>168.228</v>
      </c>
      <c r="F46" s="46">
        <v>157.532</v>
      </c>
      <c r="G46" s="44">
        <v>57.384</v>
      </c>
    </row>
    <row r="47" spans="1:7" ht="12.75">
      <c r="A47" s="34" t="s">
        <v>133</v>
      </c>
      <c r="B47" s="36">
        <v>55</v>
      </c>
      <c r="C47" s="46">
        <v>64.84</v>
      </c>
      <c r="D47" s="36">
        <v>2289</v>
      </c>
      <c r="E47" s="46">
        <v>3055.61</v>
      </c>
      <c r="F47" s="46">
        <v>270.083</v>
      </c>
      <c r="G47" s="44">
        <v>306.729</v>
      </c>
    </row>
    <row r="48" spans="1:7" ht="12.75">
      <c r="A48" s="34" t="s">
        <v>134</v>
      </c>
      <c r="B48" s="36" t="s">
        <v>20</v>
      </c>
      <c r="C48" s="36" t="s">
        <v>20</v>
      </c>
      <c r="D48" s="36" t="s">
        <v>20</v>
      </c>
      <c r="E48" s="36" t="s">
        <v>20</v>
      </c>
      <c r="F48" s="46">
        <v>1.321</v>
      </c>
      <c r="G48" s="45" t="s">
        <v>20</v>
      </c>
    </row>
    <row r="49" spans="1:7" ht="12.75">
      <c r="A49" s="34" t="s">
        <v>135</v>
      </c>
      <c r="B49" s="36">
        <v>29</v>
      </c>
      <c r="C49" s="46">
        <v>27</v>
      </c>
      <c r="D49" s="36">
        <v>1298</v>
      </c>
      <c r="E49" s="46">
        <v>1274</v>
      </c>
      <c r="F49" s="46">
        <v>154.183</v>
      </c>
      <c r="G49" s="44">
        <v>3.813</v>
      </c>
    </row>
    <row r="50" spans="1:7" ht="12.75">
      <c r="A50" s="34" t="s">
        <v>136</v>
      </c>
      <c r="B50" s="36" t="s">
        <v>20</v>
      </c>
      <c r="C50" s="46">
        <v>8.25</v>
      </c>
      <c r="D50" s="36" t="s">
        <v>20</v>
      </c>
      <c r="E50" s="46">
        <v>100</v>
      </c>
      <c r="F50" s="36" t="s">
        <v>20</v>
      </c>
      <c r="G50" s="45" t="s">
        <v>20</v>
      </c>
    </row>
    <row r="51" spans="1:7" ht="12.75">
      <c r="A51" s="34" t="s">
        <v>137</v>
      </c>
      <c r="B51" s="36" t="s">
        <v>20</v>
      </c>
      <c r="C51" s="36" t="s">
        <v>20</v>
      </c>
      <c r="D51" s="36" t="s">
        <v>20</v>
      </c>
      <c r="E51" s="36" t="s">
        <v>20</v>
      </c>
      <c r="F51" s="46">
        <v>5.451</v>
      </c>
      <c r="G51" s="45" t="s">
        <v>20</v>
      </c>
    </row>
    <row r="52" spans="1:7" ht="13.5" thickBot="1">
      <c r="A52" s="39" t="s">
        <v>139</v>
      </c>
      <c r="B52" s="40" t="s">
        <v>20</v>
      </c>
      <c r="C52" s="40" t="s">
        <v>20</v>
      </c>
      <c r="D52" s="40" t="s">
        <v>20</v>
      </c>
      <c r="E52" s="40" t="s">
        <v>20</v>
      </c>
      <c r="F52" s="47">
        <v>7.663</v>
      </c>
      <c r="G52" s="50" t="s">
        <v>20</v>
      </c>
    </row>
    <row r="53" ht="12.75">
      <c r="A53" s="14" t="s">
        <v>140</v>
      </c>
    </row>
  </sheetData>
  <mergeCells count="5">
    <mergeCell ref="A1:G1"/>
    <mergeCell ref="F5:G5"/>
    <mergeCell ref="D5:E5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H2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58" customWidth="1"/>
    <col min="7" max="8" width="13.574218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70"/>
      <c r="H1" s="70"/>
    </row>
    <row r="2" s="72" customFormat="1" ht="14.25"/>
    <row r="3" spans="1:6" s="72" customFormat="1" ht="15">
      <c r="A3" s="328" t="s">
        <v>60</v>
      </c>
      <c r="B3" s="328"/>
      <c r="C3" s="328"/>
      <c r="D3" s="328"/>
      <c r="E3" s="328"/>
      <c r="F3" s="328"/>
    </row>
    <row r="4" spans="1:6" s="72" customFormat="1" ht="15">
      <c r="A4" s="78"/>
      <c r="B4" s="79"/>
      <c r="C4" s="79"/>
      <c r="D4" s="79"/>
      <c r="E4" s="79"/>
      <c r="F4" s="79"/>
    </row>
    <row r="5" spans="2:6" ht="12.75">
      <c r="B5" s="80"/>
      <c r="C5" s="80"/>
      <c r="D5" s="80"/>
      <c r="E5" s="76" t="s">
        <v>10</v>
      </c>
      <c r="F5" s="80"/>
    </row>
    <row r="6" spans="1:6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</row>
    <row r="7" spans="2:6" ht="12.75">
      <c r="B7" s="76" t="s">
        <v>61</v>
      </c>
      <c r="C7" s="76" t="s">
        <v>15</v>
      </c>
      <c r="D7" s="76" t="s">
        <v>14</v>
      </c>
      <c r="E7" s="76" t="s">
        <v>16</v>
      </c>
      <c r="F7" s="76" t="s">
        <v>8</v>
      </c>
    </row>
    <row r="8" spans="1:6" ht="13.5" thickBot="1">
      <c r="A8" s="77"/>
      <c r="B8" s="80"/>
      <c r="C8" s="80"/>
      <c r="D8" s="80"/>
      <c r="E8" s="76" t="s">
        <v>19</v>
      </c>
      <c r="F8" s="80"/>
    </row>
    <row r="9" spans="1:6" ht="12.75">
      <c r="A9" s="63">
        <v>1985</v>
      </c>
      <c r="B9" s="109">
        <v>5666</v>
      </c>
      <c r="C9" s="109">
        <v>285</v>
      </c>
      <c r="D9" s="109">
        <v>161334</v>
      </c>
      <c r="E9" s="110">
        <v>13.85933912709002</v>
      </c>
      <c r="F9" s="109">
        <v>19052.083708965896</v>
      </c>
    </row>
    <row r="10" spans="1:6" ht="12.75">
      <c r="A10" s="65">
        <v>1986</v>
      </c>
      <c r="B10" s="111">
        <v>6215</v>
      </c>
      <c r="C10" s="111">
        <v>277</v>
      </c>
      <c r="D10" s="111">
        <v>172373</v>
      </c>
      <c r="E10" s="112">
        <v>9.96478069068311</v>
      </c>
      <c r="F10" s="111">
        <v>24533.31410094599</v>
      </c>
    </row>
    <row r="11" spans="1:6" ht="12.75">
      <c r="A11" s="65">
        <v>1987</v>
      </c>
      <c r="B11" s="111">
        <v>6248</v>
      </c>
      <c r="C11" s="111">
        <v>287</v>
      </c>
      <c r="D11" s="111">
        <v>179193</v>
      </c>
      <c r="E11" s="112">
        <v>13.793227795607804</v>
      </c>
      <c r="F11" s="111">
        <v>30922.072770545597</v>
      </c>
    </row>
    <row r="12" spans="1:6" ht="12.75">
      <c r="A12" s="65">
        <v>1988</v>
      </c>
      <c r="B12" s="111">
        <v>6401</v>
      </c>
      <c r="C12" s="111">
        <v>339</v>
      </c>
      <c r="D12" s="111">
        <v>217036</v>
      </c>
      <c r="E12" s="112">
        <v>12.855648912769105</v>
      </c>
      <c r="F12" s="111">
        <v>27898.981885495174</v>
      </c>
    </row>
    <row r="13" spans="1:6" ht="12.75">
      <c r="A13" s="65">
        <v>1989</v>
      </c>
      <c r="B13" s="111">
        <v>6594</v>
      </c>
      <c r="C13" s="111">
        <v>371</v>
      </c>
      <c r="D13" s="111">
        <v>244965</v>
      </c>
      <c r="E13" s="112">
        <v>11.280997199283593</v>
      </c>
      <c r="F13" s="111">
        <v>27634.494789225053</v>
      </c>
    </row>
    <row r="14" spans="1:6" ht="12.75">
      <c r="A14" s="65">
        <v>1990</v>
      </c>
      <c r="B14" s="111">
        <v>6083</v>
      </c>
      <c r="C14" s="111">
        <v>414.64409008712806</v>
      </c>
      <c r="D14" s="111">
        <v>252228</v>
      </c>
      <c r="E14" s="112">
        <v>14.27403747911483</v>
      </c>
      <c r="F14" s="111">
        <v>36003.11925282175</v>
      </c>
    </row>
    <row r="15" spans="1:6" ht="12.75">
      <c r="A15" s="65">
        <v>1991</v>
      </c>
      <c r="B15" s="111">
        <v>6139</v>
      </c>
      <c r="C15" s="111">
        <v>436</v>
      </c>
      <c r="D15" s="111">
        <v>267535</v>
      </c>
      <c r="E15" s="112">
        <v>13.91343021648456</v>
      </c>
      <c r="F15" s="111">
        <v>37220.67962448764</v>
      </c>
    </row>
    <row r="16" spans="1:6" ht="12.75">
      <c r="A16" s="91">
        <v>1992</v>
      </c>
      <c r="B16" s="113">
        <v>6909</v>
      </c>
      <c r="C16" s="113">
        <v>452.4967433782023</v>
      </c>
      <c r="D16" s="113">
        <v>312630</v>
      </c>
      <c r="E16" s="114">
        <v>10.866298847258783</v>
      </c>
      <c r="F16" s="111">
        <v>33971.31008618513</v>
      </c>
    </row>
    <row r="17" spans="1:6" ht="12.75">
      <c r="A17" s="91">
        <v>1993</v>
      </c>
      <c r="B17" s="113">
        <v>6358</v>
      </c>
      <c r="C17" s="113">
        <v>461.77099716892104</v>
      </c>
      <c r="D17" s="113">
        <v>293594</v>
      </c>
      <c r="E17" s="114">
        <v>12.422920197612783</v>
      </c>
      <c r="F17" s="111">
        <v>36472.94832497927</v>
      </c>
    </row>
    <row r="18" spans="1:6" ht="12.75">
      <c r="A18" s="91">
        <v>1994</v>
      </c>
      <c r="B18" s="113">
        <v>6406</v>
      </c>
      <c r="C18" s="113">
        <v>449.12738058070556</v>
      </c>
      <c r="D18" s="113">
        <v>287711</v>
      </c>
      <c r="E18" s="114">
        <v>14.49641195773683</v>
      </c>
      <c r="F18" s="111">
        <v>41707.77180772421</v>
      </c>
    </row>
    <row r="19" spans="1:6" ht="12.75">
      <c r="A19" s="91">
        <v>1995</v>
      </c>
      <c r="B19" s="113">
        <v>6901</v>
      </c>
      <c r="C19" s="113">
        <v>441.3737139544993</v>
      </c>
      <c r="D19" s="113">
        <v>304592</v>
      </c>
      <c r="E19" s="114">
        <v>13.312418112100778</v>
      </c>
      <c r="F19" s="111">
        <v>40548.56057601</v>
      </c>
    </row>
    <row r="20" spans="1:6" ht="12.75">
      <c r="A20" s="91">
        <v>1996</v>
      </c>
      <c r="B20" s="113">
        <v>6627</v>
      </c>
      <c r="C20" s="113">
        <v>455.0188622302701</v>
      </c>
      <c r="D20" s="113">
        <v>301541</v>
      </c>
      <c r="E20" s="114">
        <v>15.728486771723585</v>
      </c>
      <c r="F20" s="111">
        <v>47427.83629632301</v>
      </c>
    </row>
    <row r="21" spans="1:6" ht="12.75">
      <c r="A21" s="91">
        <v>1997</v>
      </c>
      <c r="B21" s="113">
        <v>6759</v>
      </c>
      <c r="C21" s="113">
        <v>527.7333925136854</v>
      </c>
      <c r="D21" s="113">
        <v>356695</v>
      </c>
      <c r="E21" s="114">
        <v>15.848689192600341</v>
      </c>
      <c r="F21" s="111">
        <v>56531.48191554578</v>
      </c>
    </row>
    <row r="22" spans="1:6" ht="12.75">
      <c r="A22" s="91">
        <v>1998</v>
      </c>
      <c r="B22" s="113">
        <v>6502</v>
      </c>
      <c r="C22" s="113">
        <v>512.5330667486927</v>
      </c>
      <c r="D22" s="113">
        <v>333249</v>
      </c>
      <c r="E22" s="114">
        <v>18.757587777817847</v>
      </c>
      <c r="F22" s="111">
        <v>62509.473693700194</v>
      </c>
    </row>
    <row r="23" spans="1:6" ht="12.75">
      <c r="A23" s="91">
        <v>1999</v>
      </c>
      <c r="B23" s="113">
        <v>7388</v>
      </c>
      <c r="C23" s="113">
        <f>D23/B23*10</f>
        <v>542.1792095289659</v>
      </c>
      <c r="D23" s="113">
        <v>400562</v>
      </c>
      <c r="E23" s="114">
        <v>17.850059500198334</v>
      </c>
      <c r="F23" s="111">
        <f>D23*E23/100</f>
        <v>71500.55533518444</v>
      </c>
    </row>
    <row r="24" spans="1:6" ht="12.75">
      <c r="A24" s="91">
        <v>2000</v>
      </c>
      <c r="B24" s="113">
        <v>7307</v>
      </c>
      <c r="C24" s="113">
        <f>D24/B24*10</f>
        <v>582.1226221431504</v>
      </c>
      <c r="D24" s="113">
        <v>425357</v>
      </c>
      <c r="E24" s="114">
        <v>17.3</v>
      </c>
      <c r="F24" s="111">
        <f>D24*E24/100</f>
        <v>73586.761</v>
      </c>
    </row>
    <row r="25" spans="1:6" ht="12.75">
      <c r="A25" s="91">
        <v>2001</v>
      </c>
      <c r="B25" s="113">
        <v>7664</v>
      </c>
      <c r="C25" s="113">
        <f>D25/B25*10</f>
        <v>500.1448329853862</v>
      </c>
      <c r="D25" s="113">
        <v>383311</v>
      </c>
      <c r="E25" s="114">
        <v>22.42</v>
      </c>
      <c r="F25" s="111">
        <f>D25*E25/100</f>
        <v>85938.32620000001</v>
      </c>
    </row>
    <row r="26" spans="1:6" ht="13.5" thickBot="1">
      <c r="A26" s="67">
        <v>2002</v>
      </c>
      <c r="B26" s="115">
        <v>7642</v>
      </c>
      <c r="C26" s="115">
        <f>D26/B26*10</f>
        <v>571.5480240774666</v>
      </c>
      <c r="D26" s="115">
        <v>436777</v>
      </c>
      <c r="E26" s="116">
        <v>20.49</v>
      </c>
      <c r="F26" s="117">
        <f>D26*E26/100</f>
        <v>89495.60729999999</v>
      </c>
    </row>
    <row r="29" ht="12.75">
      <c r="A29" s="102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6" r:id="rId1"/>
  <headerFooter alignWithMargins="0">
    <oddFooter>&amp;C&amp;A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7448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350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58</v>
      </c>
      <c r="D8" s="307">
        <v>10</v>
      </c>
      <c r="E8" s="301">
        <v>68</v>
      </c>
      <c r="F8" s="300" t="s">
        <v>20</v>
      </c>
      <c r="G8" s="300">
        <v>12000</v>
      </c>
      <c r="H8" s="307">
        <v>17000</v>
      </c>
      <c r="I8" s="300">
        <v>866</v>
      </c>
      <c r="J8" s="285"/>
      <c r="K8" s="285"/>
    </row>
    <row r="9" spans="1:11" ht="12.75">
      <c r="A9" s="77" t="s">
        <v>230</v>
      </c>
      <c r="B9" s="272" t="s">
        <v>20</v>
      </c>
      <c r="C9" s="272">
        <v>24</v>
      </c>
      <c r="D9" s="267" t="s">
        <v>20</v>
      </c>
      <c r="E9" s="267">
        <v>24</v>
      </c>
      <c r="F9" s="272" t="s">
        <v>20</v>
      </c>
      <c r="G9" s="272">
        <v>26480</v>
      </c>
      <c r="H9" s="267" t="s">
        <v>20</v>
      </c>
      <c r="I9" s="272">
        <v>636</v>
      </c>
      <c r="J9" s="285"/>
      <c r="K9" s="285"/>
    </row>
    <row r="10" spans="1:11" ht="12.75">
      <c r="A10" s="77" t="s">
        <v>231</v>
      </c>
      <c r="B10" s="267" t="s">
        <v>20</v>
      </c>
      <c r="C10" s="267">
        <v>30</v>
      </c>
      <c r="D10" s="267" t="s">
        <v>20</v>
      </c>
      <c r="E10" s="267">
        <v>30</v>
      </c>
      <c r="F10" s="272" t="s">
        <v>20</v>
      </c>
      <c r="G10" s="272">
        <v>12500</v>
      </c>
      <c r="H10" s="267" t="s">
        <v>20</v>
      </c>
      <c r="I10" s="267">
        <v>375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65</v>
      </c>
      <c r="D11" s="267" t="s">
        <v>20</v>
      </c>
      <c r="E11" s="267">
        <v>65</v>
      </c>
      <c r="F11" s="272">
        <v>10000</v>
      </c>
      <c r="G11" s="272">
        <v>25310</v>
      </c>
      <c r="H11" s="267" t="s">
        <v>20</v>
      </c>
      <c r="I11" s="272">
        <v>1645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177</v>
      </c>
      <c r="D12" s="305">
        <v>10</v>
      </c>
      <c r="E12" s="302">
        <v>187</v>
      </c>
      <c r="F12" s="303" t="s">
        <v>20</v>
      </c>
      <c r="G12" s="303">
        <v>18936</v>
      </c>
      <c r="H12" s="305">
        <v>17000</v>
      </c>
      <c r="I12" s="302">
        <v>3522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5</v>
      </c>
      <c r="C14" s="302" t="s">
        <v>20</v>
      </c>
      <c r="D14" s="302" t="s">
        <v>20</v>
      </c>
      <c r="E14" s="302">
        <v>5</v>
      </c>
      <c r="F14" s="303">
        <v>10000</v>
      </c>
      <c r="G14" s="302" t="s">
        <v>20</v>
      </c>
      <c r="H14" s="302" t="s">
        <v>20</v>
      </c>
      <c r="I14" s="303">
        <v>50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 t="s">
        <v>20</v>
      </c>
      <c r="C16" s="302" t="s">
        <v>20</v>
      </c>
      <c r="D16" s="302" t="s">
        <v>20</v>
      </c>
      <c r="E16" s="302" t="s">
        <v>20</v>
      </c>
      <c r="F16" s="303" t="s">
        <v>20</v>
      </c>
      <c r="G16" s="303" t="s">
        <v>20</v>
      </c>
      <c r="H16" s="302" t="s">
        <v>20</v>
      </c>
      <c r="I16" s="302" t="s">
        <v>20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25</v>
      </c>
      <c r="D18" s="267" t="s">
        <v>20</v>
      </c>
      <c r="E18" s="267">
        <v>25</v>
      </c>
      <c r="F18" s="272" t="s">
        <v>20</v>
      </c>
      <c r="G18" s="272">
        <v>58000</v>
      </c>
      <c r="H18" s="267" t="s">
        <v>20</v>
      </c>
      <c r="I18" s="272">
        <v>1450</v>
      </c>
      <c r="J18" s="285"/>
      <c r="K18" s="285"/>
    </row>
    <row r="19" spans="1:11" ht="12.75">
      <c r="A19" s="77" t="s">
        <v>237</v>
      </c>
      <c r="B19" s="272">
        <v>12</v>
      </c>
      <c r="C19" s="271">
        <v>3</v>
      </c>
      <c r="D19" s="267" t="s">
        <v>20</v>
      </c>
      <c r="E19" s="267">
        <v>15</v>
      </c>
      <c r="F19" s="272">
        <v>15000</v>
      </c>
      <c r="G19" s="271">
        <v>42500</v>
      </c>
      <c r="H19" s="267" t="s">
        <v>20</v>
      </c>
      <c r="I19" s="272">
        <v>308</v>
      </c>
      <c r="J19" s="285"/>
      <c r="K19" s="285"/>
    </row>
    <row r="20" spans="1:11" ht="12.75">
      <c r="A20" s="77" t="s">
        <v>238</v>
      </c>
      <c r="B20" s="272">
        <v>10</v>
      </c>
      <c r="C20" s="272">
        <v>2</v>
      </c>
      <c r="D20" s="267" t="s">
        <v>20</v>
      </c>
      <c r="E20" s="267">
        <v>12</v>
      </c>
      <c r="F20" s="272">
        <v>13500</v>
      </c>
      <c r="G20" s="272">
        <v>50000</v>
      </c>
      <c r="H20" s="267" t="s">
        <v>20</v>
      </c>
      <c r="I20" s="272">
        <v>235</v>
      </c>
      <c r="J20" s="285"/>
      <c r="K20" s="285"/>
    </row>
    <row r="21" spans="1:11" ht="12.75">
      <c r="A21" s="286" t="s">
        <v>366</v>
      </c>
      <c r="B21" s="302">
        <v>22</v>
      </c>
      <c r="C21" s="302">
        <v>30</v>
      </c>
      <c r="D21" s="302" t="s">
        <v>20</v>
      </c>
      <c r="E21" s="302">
        <v>52</v>
      </c>
      <c r="F21" s="303">
        <v>14318</v>
      </c>
      <c r="G21" s="303">
        <v>55917</v>
      </c>
      <c r="H21" s="302" t="s">
        <v>20</v>
      </c>
      <c r="I21" s="302">
        <v>1993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5</v>
      </c>
      <c r="D23" s="302" t="s">
        <v>20</v>
      </c>
      <c r="E23" s="302">
        <v>5</v>
      </c>
      <c r="F23" s="302" t="s">
        <v>20</v>
      </c>
      <c r="G23" s="303">
        <v>64500</v>
      </c>
      <c r="H23" s="302" t="s">
        <v>20</v>
      </c>
      <c r="I23" s="303">
        <v>323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19</v>
      </c>
      <c r="D25" s="302" t="s">
        <v>20</v>
      </c>
      <c r="E25" s="302">
        <v>19</v>
      </c>
      <c r="F25" s="302" t="s">
        <v>20</v>
      </c>
      <c r="G25" s="303">
        <v>72000</v>
      </c>
      <c r="H25" s="302" t="s">
        <v>20</v>
      </c>
      <c r="I25" s="303">
        <v>1368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 t="s">
        <v>20</v>
      </c>
      <c r="D27" s="267" t="s">
        <v>20</v>
      </c>
      <c r="E27" s="267" t="s">
        <v>20</v>
      </c>
      <c r="F27" s="267" t="s">
        <v>20</v>
      </c>
      <c r="G27" s="272" t="s">
        <v>20</v>
      </c>
      <c r="H27" s="267" t="s">
        <v>20</v>
      </c>
      <c r="I27" s="267" t="s">
        <v>20</v>
      </c>
      <c r="J27" s="285"/>
      <c r="K27" s="285"/>
    </row>
    <row r="28" spans="1:11" ht="12.75">
      <c r="A28" s="77" t="s">
        <v>242</v>
      </c>
      <c r="B28" s="267" t="s">
        <v>20</v>
      </c>
      <c r="C28" s="267">
        <v>1</v>
      </c>
      <c r="D28" s="267" t="s">
        <v>20</v>
      </c>
      <c r="E28" s="267">
        <v>1</v>
      </c>
      <c r="F28" s="267" t="s">
        <v>20</v>
      </c>
      <c r="G28" s="272">
        <v>20000</v>
      </c>
      <c r="H28" s="267" t="s">
        <v>20</v>
      </c>
      <c r="I28" s="267">
        <v>20</v>
      </c>
      <c r="J28" s="285"/>
      <c r="K28" s="285"/>
    </row>
    <row r="29" spans="1:11" ht="12.75">
      <c r="A29" s="77" t="s">
        <v>243</v>
      </c>
      <c r="B29" s="267" t="s">
        <v>20</v>
      </c>
      <c r="C29" s="272" t="s">
        <v>20</v>
      </c>
      <c r="D29" s="267" t="s">
        <v>20</v>
      </c>
      <c r="E29" s="267" t="s">
        <v>20</v>
      </c>
      <c r="F29" s="267" t="s">
        <v>20</v>
      </c>
      <c r="G29" s="272" t="s">
        <v>20</v>
      </c>
      <c r="H29" s="267" t="s">
        <v>20</v>
      </c>
      <c r="I29" s="272" t="s">
        <v>20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1</v>
      </c>
      <c r="D30" s="302" t="s">
        <v>20</v>
      </c>
      <c r="E30" s="302">
        <v>1</v>
      </c>
      <c r="F30" s="302" t="s">
        <v>20</v>
      </c>
      <c r="G30" s="303">
        <v>20000</v>
      </c>
      <c r="H30" s="302" t="s">
        <v>20</v>
      </c>
      <c r="I30" s="302">
        <v>20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17</v>
      </c>
      <c r="C32" s="304">
        <v>105</v>
      </c>
      <c r="D32" s="267" t="s">
        <v>20</v>
      </c>
      <c r="E32" s="267">
        <v>122</v>
      </c>
      <c r="F32" s="304">
        <v>10632</v>
      </c>
      <c r="G32" s="304">
        <v>17639</v>
      </c>
      <c r="H32" s="267" t="s">
        <v>20</v>
      </c>
      <c r="I32" s="272">
        <v>2033</v>
      </c>
      <c r="J32" s="285"/>
      <c r="K32" s="285"/>
    </row>
    <row r="33" spans="1:11" ht="12.75">
      <c r="A33" s="77" t="s">
        <v>245</v>
      </c>
      <c r="B33" s="304" t="s">
        <v>20</v>
      </c>
      <c r="C33" s="304">
        <v>13</v>
      </c>
      <c r="D33" s="267" t="s">
        <v>20</v>
      </c>
      <c r="E33" s="267">
        <v>13</v>
      </c>
      <c r="F33" s="304" t="s">
        <v>20</v>
      </c>
      <c r="G33" s="304">
        <v>27000</v>
      </c>
      <c r="H33" s="267" t="s">
        <v>20</v>
      </c>
      <c r="I33" s="272">
        <v>351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22</v>
      </c>
      <c r="D34" s="267" t="s">
        <v>20</v>
      </c>
      <c r="E34" s="267">
        <v>22</v>
      </c>
      <c r="F34" s="304" t="s">
        <v>20</v>
      </c>
      <c r="G34" s="304">
        <v>20682</v>
      </c>
      <c r="H34" s="267" t="s">
        <v>20</v>
      </c>
      <c r="I34" s="272">
        <v>455</v>
      </c>
      <c r="J34" s="285"/>
      <c r="K34" s="285"/>
    </row>
    <row r="35" spans="1:11" ht="12.75">
      <c r="A35" s="77" t="s">
        <v>247</v>
      </c>
      <c r="B35" s="304" t="s">
        <v>20</v>
      </c>
      <c r="C35" s="304">
        <v>31</v>
      </c>
      <c r="D35" s="267" t="s">
        <v>20</v>
      </c>
      <c r="E35" s="267">
        <v>31</v>
      </c>
      <c r="F35" s="304" t="s">
        <v>20</v>
      </c>
      <c r="G35" s="304">
        <v>24640</v>
      </c>
      <c r="H35" s="267" t="s">
        <v>20</v>
      </c>
      <c r="I35" s="272">
        <v>764</v>
      </c>
      <c r="J35" s="285"/>
      <c r="K35" s="285"/>
    </row>
    <row r="36" spans="1:11" ht="12.75">
      <c r="A36" s="286" t="s">
        <v>248</v>
      </c>
      <c r="B36" s="302">
        <v>17</v>
      </c>
      <c r="C36" s="302">
        <v>171</v>
      </c>
      <c r="D36" s="302" t="s">
        <v>20</v>
      </c>
      <c r="E36" s="302">
        <v>188</v>
      </c>
      <c r="F36" s="303">
        <v>10632</v>
      </c>
      <c r="G36" s="303">
        <v>20011</v>
      </c>
      <c r="H36" s="302" t="s">
        <v>20</v>
      </c>
      <c r="I36" s="302">
        <v>3603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 t="s">
        <v>20</v>
      </c>
      <c r="C38" s="303">
        <v>86</v>
      </c>
      <c r="D38" s="302" t="s">
        <v>20</v>
      </c>
      <c r="E38" s="302">
        <v>86</v>
      </c>
      <c r="F38" s="303">
        <v>12000</v>
      </c>
      <c r="G38" s="303">
        <v>30000</v>
      </c>
      <c r="H38" s="302" t="s">
        <v>20</v>
      </c>
      <c r="I38" s="303">
        <v>2580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71">
        <v>5</v>
      </c>
      <c r="C40" s="272">
        <v>24</v>
      </c>
      <c r="D40" s="267" t="s">
        <v>20</v>
      </c>
      <c r="E40" s="267">
        <v>29</v>
      </c>
      <c r="F40" s="271">
        <v>10000</v>
      </c>
      <c r="G40" s="272">
        <v>27000</v>
      </c>
      <c r="H40" s="267" t="s">
        <v>20</v>
      </c>
      <c r="I40" s="272">
        <v>698</v>
      </c>
      <c r="J40" s="285"/>
      <c r="K40" s="285"/>
    </row>
    <row r="41" spans="1:11" ht="12.75">
      <c r="A41" s="77" t="s">
        <v>251</v>
      </c>
      <c r="B41" s="272">
        <v>6</v>
      </c>
      <c r="C41" s="272">
        <v>29</v>
      </c>
      <c r="D41" s="267" t="s">
        <v>20</v>
      </c>
      <c r="E41" s="267">
        <v>35</v>
      </c>
      <c r="F41" s="272">
        <v>6000</v>
      </c>
      <c r="G41" s="272">
        <v>22000</v>
      </c>
      <c r="H41" s="267" t="s">
        <v>20</v>
      </c>
      <c r="I41" s="272">
        <v>674</v>
      </c>
      <c r="J41" s="285"/>
      <c r="K41" s="285"/>
    </row>
    <row r="42" spans="1:11" ht="12.75">
      <c r="A42" s="77" t="s">
        <v>252</v>
      </c>
      <c r="B42" s="272" t="s">
        <v>20</v>
      </c>
      <c r="C42" s="272">
        <v>3</v>
      </c>
      <c r="D42" s="267" t="s">
        <v>20</v>
      </c>
      <c r="E42" s="267">
        <v>3</v>
      </c>
      <c r="F42" s="272" t="s">
        <v>20</v>
      </c>
      <c r="G42" s="272">
        <v>25000</v>
      </c>
      <c r="H42" s="267" t="s">
        <v>20</v>
      </c>
      <c r="I42" s="272">
        <v>75</v>
      </c>
      <c r="J42" s="285"/>
      <c r="K42" s="285"/>
    </row>
    <row r="43" spans="1:11" ht="12.75">
      <c r="A43" s="77" t="s">
        <v>253</v>
      </c>
      <c r="B43" s="267" t="s">
        <v>20</v>
      </c>
      <c r="C43" s="272" t="s">
        <v>20</v>
      </c>
      <c r="D43" s="271">
        <v>2</v>
      </c>
      <c r="E43" s="267">
        <v>2</v>
      </c>
      <c r="F43" s="267" t="s">
        <v>20</v>
      </c>
      <c r="G43" s="272" t="s">
        <v>20</v>
      </c>
      <c r="H43" s="271">
        <v>40000</v>
      </c>
      <c r="I43" s="272">
        <v>80</v>
      </c>
      <c r="J43" s="285"/>
      <c r="K43" s="285"/>
    </row>
    <row r="44" spans="1:11" ht="12.75">
      <c r="A44" s="77" t="s">
        <v>254</v>
      </c>
      <c r="B44" s="272" t="s">
        <v>20</v>
      </c>
      <c r="C44" s="272">
        <v>10</v>
      </c>
      <c r="D44" s="267" t="s">
        <v>20</v>
      </c>
      <c r="E44" s="267">
        <v>10</v>
      </c>
      <c r="F44" s="272" t="s">
        <v>20</v>
      </c>
      <c r="G44" s="272">
        <v>17000</v>
      </c>
      <c r="H44" s="267" t="s">
        <v>20</v>
      </c>
      <c r="I44" s="272">
        <v>170</v>
      </c>
      <c r="J44" s="285"/>
      <c r="K44" s="285"/>
    </row>
    <row r="45" spans="1:11" ht="12.75">
      <c r="A45" s="77" t="s">
        <v>255</v>
      </c>
      <c r="B45" s="267" t="s">
        <v>20</v>
      </c>
      <c r="C45" s="272">
        <v>1056</v>
      </c>
      <c r="D45" s="267" t="s">
        <v>20</v>
      </c>
      <c r="E45" s="267">
        <v>1056</v>
      </c>
      <c r="F45" s="267" t="s">
        <v>20</v>
      </c>
      <c r="G45" s="272">
        <v>85000</v>
      </c>
      <c r="H45" s="267" t="s">
        <v>20</v>
      </c>
      <c r="I45" s="272">
        <v>89760</v>
      </c>
      <c r="J45" s="285"/>
      <c r="K45" s="285"/>
    </row>
    <row r="46" spans="1:11" ht="12.75">
      <c r="A46" s="77" t="s">
        <v>256</v>
      </c>
      <c r="B46" s="272" t="s">
        <v>20</v>
      </c>
      <c r="C46" s="272">
        <v>35</v>
      </c>
      <c r="D46" s="267" t="s">
        <v>20</v>
      </c>
      <c r="E46" s="267">
        <v>35</v>
      </c>
      <c r="F46" s="272" t="s">
        <v>20</v>
      </c>
      <c r="G46" s="272">
        <v>50000</v>
      </c>
      <c r="H46" s="267" t="s">
        <v>20</v>
      </c>
      <c r="I46" s="272">
        <v>1750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1145</v>
      </c>
      <c r="D47" s="267" t="s">
        <v>20</v>
      </c>
      <c r="E47" s="267">
        <v>1145</v>
      </c>
      <c r="F47" s="267" t="s">
        <v>20</v>
      </c>
      <c r="G47" s="272">
        <v>70000</v>
      </c>
      <c r="H47" s="267" t="s">
        <v>20</v>
      </c>
      <c r="I47" s="272">
        <v>80150</v>
      </c>
      <c r="J47" s="285"/>
      <c r="K47" s="285"/>
    </row>
    <row r="48" spans="1:11" ht="12.75">
      <c r="A48" s="77" t="s">
        <v>258</v>
      </c>
      <c r="B48" s="272" t="s">
        <v>20</v>
      </c>
      <c r="C48" s="272">
        <v>8</v>
      </c>
      <c r="D48" s="267" t="s">
        <v>20</v>
      </c>
      <c r="E48" s="267">
        <v>8</v>
      </c>
      <c r="F48" s="272" t="s">
        <v>20</v>
      </c>
      <c r="G48" s="272">
        <v>20000</v>
      </c>
      <c r="H48" s="267" t="s">
        <v>20</v>
      </c>
      <c r="I48" s="272">
        <v>160</v>
      </c>
      <c r="J48" s="285"/>
      <c r="K48" s="285"/>
    </row>
    <row r="49" spans="1:11" ht="12.75">
      <c r="A49" s="286" t="s">
        <v>368</v>
      </c>
      <c r="B49" s="302">
        <v>11</v>
      </c>
      <c r="C49" s="302">
        <v>2310</v>
      </c>
      <c r="D49" s="305">
        <v>2</v>
      </c>
      <c r="E49" s="302">
        <v>2323</v>
      </c>
      <c r="F49" s="303">
        <v>7818</v>
      </c>
      <c r="G49" s="303">
        <v>75044</v>
      </c>
      <c r="H49" s="305">
        <v>40000</v>
      </c>
      <c r="I49" s="302">
        <v>173517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9</v>
      </c>
      <c r="D51" s="302" t="s">
        <v>20</v>
      </c>
      <c r="E51" s="302">
        <v>9</v>
      </c>
      <c r="F51" s="302" t="s">
        <v>20</v>
      </c>
      <c r="G51" s="303">
        <v>23000</v>
      </c>
      <c r="H51" s="302" t="s">
        <v>20</v>
      </c>
      <c r="I51" s="303">
        <v>207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67" t="s">
        <v>20</v>
      </c>
      <c r="C53" s="272">
        <v>59</v>
      </c>
      <c r="D53" s="267" t="s">
        <v>20</v>
      </c>
      <c r="E53" s="267">
        <v>59</v>
      </c>
      <c r="F53" s="267" t="s">
        <v>20</v>
      </c>
      <c r="G53" s="272">
        <v>48000</v>
      </c>
      <c r="H53" s="267" t="s">
        <v>20</v>
      </c>
      <c r="I53" s="272">
        <v>2832</v>
      </c>
      <c r="J53" s="285"/>
      <c r="K53" s="285"/>
    </row>
    <row r="54" spans="1:11" ht="12.75">
      <c r="A54" s="77" t="s">
        <v>261</v>
      </c>
      <c r="B54" s="267" t="s">
        <v>20</v>
      </c>
      <c r="C54" s="272">
        <v>86</v>
      </c>
      <c r="D54" s="267" t="s">
        <v>20</v>
      </c>
      <c r="E54" s="267">
        <v>86</v>
      </c>
      <c r="F54" s="267" t="s">
        <v>20</v>
      </c>
      <c r="G54" s="272">
        <v>38000</v>
      </c>
      <c r="H54" s="267" t="s">
        <v>20</v>
      </c>
      <c r="I54" s="272">
        <v>3268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17</v>
      </c>
      <c r="D55" s="267" t="s">
        <v>20</v>
      </c>
      <c r="E55" s="267">
        <v>17</v>
      </c>
      <c r="F55" s="267" t="s">
        <v>20</v>
      </c>
      <c r="G55" s="272">
        <v>25500</v>
      </c>
      <c r="H55" s="267" t="s">
        <v>20</v>
      </c>
      <c r="I55" s="272">
        <v>434</v>
      </c>
      <c r="J55" s="285"/>
      <c r="K55" s="285"/>
    </row>
    <row r="56" spans="1:11" ht="12.75">
      <c r="A56" s="77" t="s">
        <v>263</v>
      </c>
      <c r="B56" s="267" t="s">
        <v>20</v>
      </c>
      <c r="C56" s="272">
        <v>1</v>
      </c>
      <c r="D56" s="267" t="s">
        <v>20</v>
      </c>
      <c r="E56" s="267">
        <v>1</v>
      </c>
      <c r="F56" s="267" t="s">
        <v>20</v>
      </c>
      <c r="G56" s="272">
        <v>24000</v>
      </c>
      <c r="H56" s="267" t="s">
        <v>20</v>
      </c>
      <c r="I56" s="272">
        <v>24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122</v>
      </c>
      <c r="D57" s="267" t="s">
        <v>20</v>
      </c>
      <c r="E57" s="267">
        <v>122</v>
      </c>
      <c r="F57" s="267" t="s">
        <v>20</v>
      </c>
      <c r="G57" s="272">
        <v>63000</v>
      </c>
      <c r="H57" s="267" t="s">
        <v>20</v>
      </c>
      <c r="I57" s="272">
        <v>7686</v>
      </c>
      <c r="J57" s="285"/>
      <c r="K57" s="285"/>
    </row>
    <row r="58" spans="1:11" ht="12.75">
      <c r="A58" s="286" t="s">
        <v>265</v>
      </c>
      <c r="B58" s="302" t="s">
        <v>20</v>
      </c>
      <c r="C58" s="302">
        <v>285</v>
      </c>
      <c r="D58" s="302" t="s">
        <v>20</v>
      </c>
      <c r="E58" s="302">
        <v>285</v>
      </c>
      <c r="F58" s="302" t="s">
        <v>20</v>
      </c>
      <c r="G58" s="303">
        <v>49977</v>
      </c>
      <c r="H58" s="302" t="s">
        <v>20</v>
      </c>
      <c r="I58" s="302">
        <v>14244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272</v>
      </c>
      <c r="D60" s="272" t="s">
        <v>20</v>
      </c>
      <c r="E60" s="267">
        <v>272</v>
      </c>
      <c r="F60" s="267" t="s">
        <v>20</v>
      </c>
      <c r="G60" s="272">
        <v>60000</v>
      </c>
      <c r="H60" s="272" t="s">
        <v>20</v>
      </c>
      <c r="I60" s="272">
        <v>16320</v>
      </c>
      <c r="J60" s="285"/>
      <c r="K60" s="285"/>
    </row>
    <row r="61" spans="1:11" ht="12.75">
      <c r="A61" s="77" t="s">
        <v>267</v>
      </c>
      <c r="B61" s="272" t="s">
        <v>20</v>
      </c>
      <c r="C61" s="272">
        <v>3</v>
      </c>
      <c r="D61" s="267" t="s">
        <v>20</v>
      </c>
      <c r="E61" s="267">
        <v>3</v>
      </c>
      <c r="F61" s="272" t="s">
        <v>20</v>
      </c>
      <c r="G61" s="272">
        <v>25000</v>
      </c>
      <c r="H61" s="267" t="s">
        <v>20</v>
      </c>
      <c r="I61" s="272">
        <v>75</v>
      </c>
      <c r="J61" s="285"/>
      <c r="K61" s="285"/>
    </row>
    <row r="62" spans="1:11" ht="12.75">
      <c r="A62" s="77" t="s">
        <v>268</v>
      </c>
      <c r="B62" s="267" t="s">
        <v>20</v>
      </c>
      <c r="C62" s="272">
        <v>102</v>
      </c>
      <c r="D62" s="267" t="s">
        <v>20</v>
      </c>
      <c r="E62" s="267">
        <v>102</v>
      </c>
      <c r="F62" s="267" t="s">
        <v>20</v>
      </c>
      <c r="G62" s="272">
        <v>25000</v>
      </c>
      <c r="H62" s="267" t="s">
        <v>20</v>
      </c>
      <c r="I62" s="272">
        <v>2550</v>
      </c>
      <c r="J62" s="285"/>
      <c r="K62" s="285"/>
    </row>
    <row r="63" spans="1:11" ht="12.75">
      <c r="A63" s="286" t="s">
        <v>269</v>
      </c>
      <c r="B63" s="302" t="s">
        <v>20</v>
      </c>
      <c r="C63" s="302">
        <v>377</v>
      </c>
      <c r="D63" s="302" t="s">
        <v>20</v>
      </c>
      <c r="E63" s="302">
        <v>377</v>
      </c>
      <c r="F63" s="303" t="s">
        <v>20</v>
      </c>
      <c r="G63" s="303">
        <v>50252</v>
      </c>
      <c r="H63" s="303" t="s">
        <v>20</v>
      </c>
      <c r="I63" s="302">
        <v>18945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24</v>
      </c>
      <c r="D65" s="302" t="s">
        <v>20</v>
      </c>
      <c r="E65" s="302">
        <v>24</v>
      </c>
      <c r="F65" s="302" t="s">
        <v>20</v>
      </c>
      <c r="G65" s="303">
        <v>45100</v>
      </c>
      <c r="H65" s="302" t="s">
        <v>20</v>
      </c>
      <c r="I65" s="303">
        <v>1082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>
        <v>115</v>
      </c>
      <c r="D67" s="267" t="s">
        <v>20</v>
      </c>
      <c r="E67" s="267">
        <v>115</v>
      </c>
      <c r="F67" s="267" t="s">
        <v>20</v>
      </c>
      <c r="G67" s="272">
        <v>70000</v>
      </c>
      <c r="H67" s="267" t="s">
        <v>20</v>
      </c>
      <c r="I67" s="272">
        <v>8050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45</v>
      </c>
      <c r="D68" s="267" t="s">
        <v>20</v>
      </c>
      <c r="E68" s="267">
        <v>45</v>
      </c>
      <c r="F68" s="267" t="s">
        <v>20</v>
      </c>
      <c r="G68" s="272">
        <v>52000</v>
      </c>
      <c r="H68" s="267" t="s">
        <v>20</v>
      </c>
      <c r="I68" s="272">
        <v>2340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160</v>
      </c>
      <c r="D69" s="302" t="s">
        <v>20</v>
      </c>
      <c r="E69" s="302">
        <v>160</v>
      </c>
      <c r="F69" s="302" t="s">
        <v>20</v>
      </c>
      <c r="G69" s="303">
        <v>64938</v>
      </c>
      <c r="H69" s="302" t="s">
        <v>20</v>
      </c>
      <c r="I69" s="302">
        <v>10390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>
        <v>2</v>
      </c>
      <c r="D71" s="272" t="s">
        <v>20</v>
      </c>
      <c r="E71" s="267">
        <v>2</v>
      </c>
      <c r="F71" s="267" t="s">
        <v>20</v>
      </c>
      <c r="G71" s="272">
        <v>20000</v>
      </c>
      <c r="H71" s="272" t="s">
        <v>20</v>
      </c>
      <c r="I71" s="272">
        <v>40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2950</v>
      </c>
      <c r="D72" s="267" t="s">
        <v>20</v>
      </c>
      <c r="E72" s="267">
        <v>2950</v>
      </c>
      <c r="F72" s="267" t="s">
        <v>20</v>
      </c>
      <c r="G72" s="272">
        <v>57627</v>
      </c>
      <c r="H72" s="267" t="s">
        <v>20</v>
      </c>
      <c r="I72" s="272">
        <v>170000</v>
      </c>
      <c r="J72" s="285"/>
      <c r="K72" s="285"/>
    </row>
    <row r="73" spans="1:11" ht="12.75">
      <c r="A73" s="77" t="s">
        <v>276</v>
      </c>
      <c r="B73" s="272">
        <v>1</v>
      </c>
      <c r="C73" s="272">
        <v>153</v>
      </c>
      <c r="D73" s="267" t="s">
        <v>20</v>
      </c>
      <c r="E73" s="267">
        <v>154</v>
      </c>
      <c r="F73" s="272">
        <v>11000</v>
      </c>
      <c r="G73" s="272">
        <v>40000</v>
      </c>
      <c r="H73" s="267" t="s">
        <v>20</v>
      </c>
      <c r="I73" s="272">
        <v>6131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25</v>
      </c>
      <c r="D74" s="267" t="s">
        <v>20</v>
      </c>
      <c r="E74" s="267">
        <v>25</v>
      </c>
      <c r="F74" s="267" t="s">
        <v>20</v>
      </c>
      <c r="G74" s="272">
        <v>45000</v>
      </c>
      <c r="H74" s="267" t="s">
        <v>20</v>
      </c>
      <c r="I74" s="272">
        <v>1125</v>
      </c>
      <c r="J74" s="285"/>
      <c r="K74" s="285"/>
    </row>
    <row r="75" spans="1:11" ht="12.75">
      <c r="A75" s="77" t="s">
        <v>278</v>
      </c>
      <c r="B75" s="272">
        <v>1</v>
      </c>
      <c r="C75" s="272">
        <v>10</v>
      </c>
      <c r="D75" s="267" t="s">
        <v>20</v>
      </c>
      <c r="E75" s="267">
        <v>11</v>
      </c>
      <c r="F75" s="272">
        <v>6000</v>
      </c>
      <c r="G75" s="272">
        <v>23000</v>
      </c>
      <c r="H75" s="267" t="s">
        <v>20</v>
      </c>
      <c r="I75" s="272">
        <v>236</v>
      </c>
      <c r="J75" s="285"/>
      <c r="K75" s="285"/>
    </row>
    <row r="76" spans="1:11" ht="12.75">
      <c r="A76" s="77" t="s">
        <v>279</v>
      </c>
      <c r="B76" s="272" t="s">
        <v>20</v>
      </c>
      <c r="C76" s="272">
        <v>25</v>
      </c>
      <c r="D76" s="267" t="s">
        <v>20</v>
      </c>
      <c r="E76" s="267">
        <v>25</v>
      </c>
      <c r="F76" s="272" t="s">
        <v>20</v>
      </c>
      <c r="G76" s="272">
        <v>19933</v>
      </c>
      <c r="H76" s="267" t="s">
        <v>20</v>
      </c>
      <c r="I76" s="272">
        <v>498</v>
      </c>
      <c r="J76" s="285"/>
      <c r="K76" s="285"/>
    </row>
    <row r="77" spans="1:11" ht="12.75">
      <c r="A77" s="77" t="s">
        <v>280</v>
      </c>
      <c r="B77" s="267" t="s">
        <v>20</v>
      </c>
      <c r="C77" s="272">
        <v>78</v>
      </c>
      <c r="D77" s="267" t="s">
        <v>20</v>
      </c>
      <c r="E77" s="267">
        <v>78</v>
      </c>
      <c r="F77" s="267" t="s">
        <v>20</v>
      </c>
      <c r="G77" s="272">
        <v>25000</v>
      </c>
      <c r="H77" s="267" t="s">
        <v>20</v>
      </c>
      <c r="I77" s="272">
        <v>1950</v>
      </c>
      <c r="J77" s="285"/>
      <c r="K77" s="285"/>
    </row>
    <row r="78" spans="1:11" ht="12.75">
      <c r="A78" s="77" t="s">
        <v>281</v>
      </c>
      <c r="B78" s="271">
        <v>81</v>
      </c>
      <c r="C78" s="272">
        <v>370</v>
      </c>
      <c r="D78" s="267" t="s">
        <v>20</v>
      </c>
      <c r="E78" s="267">
        <v>451</v>
      </c>
      <c r="F78" s="271">
        <v>7875</v>
      </c>
      <c r="G78" s="272">
        <v>48500</v>
      </c>
      <c r="H78" s="267" t="s">
        <v>20</v>
      </c>
      <c r="I78" s="272">
        <v>18583</v>
      </c>
      <c r="J78" s="285"/>
      <c r="K78" s="285"/>
    </row>
    <row r="79" spans="1:11" ht="12.75">
      <c r="A79" s="286" t="s">
        <v>369</v>
      </c>
      <c r="B79" s="302">
        <v>83</v>
      </c>
      <c r="C79" s="302">
        <v>3613</v>
      </c>
      <c r="D79" s="302" t="s">
        <v>20</v>
      </c>
      <c r="E79" s="302">
        <v>3696</v>
      </c>
      <c r="F79" s="303">
        <v>7890</v>
      </c>
      <c r="G79" s="303">
        <v>54777</v>
      </c>
      <c r="H79" s="303" t="s">
        <v>20</v>
      </c>
      <c r="I79" s="302">
        <v>198563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67" t="s">
        <v>20</v>
      </c>
      <c r="C81" s="272">
        <v>88</v>
      </c>
      <c r="D81" s="267" t="s">
        <v>20</v>
      </c>
      <c r="E81" s="267">
        <v>88</v>
      </c>
      <c r="F81" s="267" t="s">
        <v>20</v>
      </c>
      <c r="G81" s="272">
        <v>35000</v>
      </c>
      <c r="H81" s="267" t="s">
        <v>20</v>
      </c>
      <c r="I81" s="272">
        <v>3080</v>
      </c>
      <c r="J81" s="285"/>
      <c r="K81" s="285"/>
    </row>
    <row r="82" spans="1:11" ht="12.75">
      <c r="A82" s="77" t="s">
        <v>283</v>
      </c>
      <c r="B82" s="272" t="s">
        <v>20</v>
      </c>
      <c r="C82" s="272">
        <v>137</v>
      </c>
      <c r="D82" s="267" t="s">
        <v>20</v>
      </c>
      <c r="E82" s="267">
        <v>137</v>
      </c>
      <c r="F82" s="272" t="s">
        <v>20</v>
      </c>
      <c r="G82" s="272">
        <v>24017</v>
      </c>
      <c r="H82" s="267" t="s">
        <v>20</v>
      </c>
      <c r="I82" s="272">
        <v>3290</v>
      </c>
      <c r="J82" s="285"/>
      <c r="K82" s="285"/>
    </row>
    <row r="83" spans="1:11" ht="12.75">
      <c r="A83" s="286" t="s">
        <v>284</v>
      </c>
      <c r="B83" s="303" t="s">
        <v>20</v>
      </c>
      <c r="C83" s="303">
        <v>225</v>
      </c>
      <c r="D83" s="302" t="s">
        <v>20</v>
      </c>
      <c r="E83" s="302">
        <v>225</v>
      </c>
      <c r="F83" s="303" t="s">
        <v>20</v>
      </c>
      <c r="G83" s="303">
        <v>28313</v>
      </c>
      <c r="H83" s="302" t="s">
        <v>20</v>
      </c>
      <c r="I83" s="303">
        <v>6370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138</v>
      </c>
      <c r="C85" s="277">
        <v>7492</v>
      </c>
      <c r="D85" s="277">
        <v>12</v>
      </c>
      <c r="E85" s="277">
        <v>7642</v>
      </c>
      <c r="F85" s="306">
        <v>9323</v>
      </c>
      <c r="G85" s="306">
        <v>58094</v>
      </c>
      <c r="H85" s="306">
        <v>20833</v>
      </c>
      <c r="I85" s="277">
        <v>436777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I31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62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63</v>
      </c>
      <c r="C7" s="76" t="s">
        <v>64</v>
      </c>
      <c r="D7" s="76" t="s">
        <v>14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4">
        <v>26452</v>
      </c>
      <c r="C9" s="84">
        <v>1809</v>
      </c>
      <c r="D9" s="84">
        <v>47862</v>
      </c>
      <c r="E9" s="105">
        <v>71.61059223732767</v>
      </c>
      <c r="F9" s="84">
        <v>32130.107100357</v>
      </c>
      <c r="G9" s="84" t="s">
        <v>20</v>
      </c>
      <c r="H9" s="84">
        <v>134</v>
      </c>
    </row>
    <row r="10" spans="1:8" ht="12.75">
      <c r="A10" s="65">
        <v>1986</v>
      </c>
      <c r="B10" s="88">
        <v>24945</v>
      </c>
      <c r="C10" s="88">
        <v>2087</v>
      </c>
      <c r="D10" s="88">
        <v>52063</v>
      </c>
      <c r="E10" s="106">
        <v>58.82105465604078</v>
      </c>
      <c r="F10" s="88">
        <v>30958.133496808623</v>
      </c>
      <c r="G10" s="88" t="s">
        <v>20</v>
      </c>
      <c r="H10" s="88">
        <v>586</v>
      </c>
    </row>
    <row r="11" spans="1:8" ht="12.75">
      <c r="A11" s="65">
        <v>1987</v>
      </c>
      <c r="B11" s="88">
        <v>24533</v>
      </c>
      <c r="C11" s="88">
        <v>1958</v>
      </c>
      <c r="D11" s="88">
        <v>48033</v>
      </c>
      <c r="E11" s="106">
        <v>62.18672244058995</v>
      </c>
      <c r="F11" s="88">
        <v>26702.967797771445</v>
      </c>
      <c r="G11" s="88">
        <v>11</v>
      </c>
      <c r="H11" s="88">
        <v>327</v>
      </c>
    </row>
    <row r="12" spans="1:8" ht="12.75">
      <c r="A12" s="65">
        <v>1988</v>
      </c>
      <c r="B12" s="88">
        <v>25717</v>
      </c>
      <c r="C12" s="88">
        <v>1798</v>
      </c>
      <c r="D12" s="88">
        <v>46251</v>
      </c>
      <c r="E12" s="106">
        <v>64.92132751553616</v>
      </c>
      <c r="F12" s="88">
        <v>30056.61534023295</v>
      </c>
      <c r="G12" s="88">
        <v>19</v>
      </c>
      <c r="H12" s="88">
        <v>1815</v>
      </c>
    </row>
    <row r="13" spans="1:8" ht="12.75">
      <c r="A13" s="65">
        <v>1989</v>
      </c>
      <c r="B13" s="88">
        <v>24010</v>
      </c>
      <c r="C13" s="88">
        <v>2300</v>
      </c>
      <c r="D13" s="88">
        <v>54652</v>
      </c>
      <c r="E13" s="106">
        <v>75.89580854158403</v>
      </c>
      <c r="F13" s="88">
        <v>41478.5772841465</v>
      </c>
      <c r="G13" s="88">
        <v>17</v>
      </c>
      <c r="H13" s="88">
        <v>94</v>
      </c>
    </row>
    <row r="14" spans="1:8" ht="12.75">
      <c r="A14" s="65">
        <v>1990</v>
      </c>
      <c r="B14" s="88">
        <v>35983</v>
      </c>
      <c r="C14" s="88">
        <v>2070</v>
      </c>
      <c r="D14" s="88">
        <v>74479</v>
      </c>
      <c r="E14" s="106">
        <v>72.48205978868414</v>
      </c>
      <c r="F14" s="88">
        <v>53983.91331001406</v>
      </c>
      <c r="G14" s="88">
        <v>12</v>
      </c>
      <c r="H14" s="88">
        <v>146</v>
      </c>
    </row>
    <row r="15" spans="1:8" ht="12.75">
      <c r="A15" s="91">
        <v>1991</v>
      </c>
      <c r="B15" s="93">
        <v>16308</v>
      </c>
      <c r="C15" s="93">
        <v>1821</v>
      </c>
      <c r="D15" s="93">
        <v>29693</v>
      </c>
      <c r="E15" s="97">
        <v>70.1080619763682</v>
      </c>
      <c r="F15" s="93">
        <v>20817.186842643012</v>
      </c>
      <c r="G15" s="93">
        <v>56</v>
      </c>
      <c r="H15" s="88">
        <v>397</v>
      </c>
    </row>
    <row r="16" spans="1:8" ht="12.75">
      <c r="A16" s="91">
        <v>1992</v>
      </c>
      <c r="B16" s="93">
        <v>30210</v>
      </c>
      <c r="C16" s="93">
        <v>2220</v>
      </c>
      <c r="D16" s="93">
        <v>67077</v>
      </c>
      <c r="E16" s="97">
        <v>74.26105561766015</v>
      </c>
      <c r="F16" s="93">
        <v>49812.088276657894</v>
      </c>
      <c r="G16" s="93">
        <v>56</v>
      </c>
      <c r="H16" s="88">
        <v>944</v>
      </c>
    </row>
    <row r="17" spans="1:8" ht="12.75">
      <c r="A17" s="91">
        <v>1993</v>
      </c>
      <c r="B17" s="93">
        <v>32010</v>
      </c>
      <c r="C17" s="93">
        <v>2096.7197750702903</v>
      </c>
      <c r="D17" s="93">
        <v>67116</v>
      </c>
      <c r="E17" s="97">
        <v>72.84266705131442</v>
      </c>
      <c r="F17" s="93">
        <v>48889.08441816018</v>
      </c>
      <c r="G17" s="93">
        <v>76</v>
      </c>
      <c r="H17" s="88">
        <v>1385</v>
      </c>
    </row>
    <row r="18" spans="1:8" ht="12.75">
      <c r="A18" s="91">
        <v>1994</v>
      </c>
      <c r="B18" s="93">
        <v>35060</v>
      </c>
      <c r="C18" s="93">
        <v>2019.7946377638334</v>
      </c>
      <c r="D18" s="93">
        <v>70814</v>
      </c>
      <c r="E18" s="97">
        <v>76.33454737778419</v>
      </c>
      <c r="F18" s="93">
        <v>54055.546380104104</v>
      </c>
      <c r="G18" s="93">
        <v>95</v>
      </c>
      <c r="H18" s="88">
        <v>643</v>
      </c>
    </row>
    <row r="19" spans="1:8" ht="12.75">
      <c r="A19" s="91">
        <v>1995</v>
      </c>
      <c r="B19" s="93">
        <v>38810</v>
      </c>
      <c r="C19" s="93">
        <v>1957.433651120845</v>
      </c>
      <c r="D19" s="93">
        <v>75968</v>
      </c>
      <c r="E19" s="97">
        <v>82.29057733222747</v>
      </c>
      <c r="F19" s="93">
        <v>62514.50578774656</v>
      </c>
      <c r="G19" s="93">
        <v>99</v>
      </c>
      <c r="H19" s="88">
        <v>365</v>
      </c>
    </row>
    <row r="20" spans="1:8" ht="12.75">
      <c r="A20" s="91">
        <v>1996</v>
      </c>
      <c r="B20" s="93">
        <v>36295</v>
      </c>
      <c r="C20" s="93">
        <v>1970.7673233227717</v>
      </c>
      <c r="D20" s="93">
        <v>71529</v>
      </c>
      <c r="E20" s="97">
        <v>78.528241558785</v>
      </c>
      <c r="F20" s="93">
        <v>56170.465904583325</v>
      </c>
      <c r="G20" s="93">
        <v>138</v>
      </c>
      <c r="H20" s="88">
        <v>404</v>
      </c>
    </row>
    <row r="21" spans="1:8" ht="12.75">
      <c r="A21" s="91">
        <v>1997</v>
      </c>
      <c r="B21" s="93">
        <v>27113</v>
      </c>
      <c r="C21" s="93">
        <v>2871.3901080662413</v>
      </c>
      <c r="D21" s="93">
        <v>77852</v>
      </c>
      <c r="E21" s="97">
        <v>84.48427151322828</v>
      </c>
      <c r="F21" s="93">
        <v>65772.69505847846</v>
      </c>
      <c r="G21" s="93">
        <v>190</v>
      </c>
      <c r="H21" s="88">
        <v>558</v>
      </c>
    </row>
    <row r="22" spans="1:8" ht="12.75">
      <c r="A22" s="91">
        <v>1998</v>
      </c>
      <c r="B22" s="93">
        <v>29194</v>
      </c>
      <c r="C22" s="93">
        <v>2061</v>
      </c>
      <c r="D22" s="93">
        <v>60182</v>
      </c>
      <c r="E22" s="97">
        <v>88.80554854374768</v>
      </c>
      <c r="F22" s="93">
        <v>53448.00644284976</v>
      </c>
      <c r="G22" s="93">
        <v>224</v>
      </c>
      <c r="H22" s="88">
        <v>482</v>
      </c>
    </row>
    <row r="23" spans="1:8" ht="12.75">
      <c r="A23" s="91">
        <v>1999</v>
      </c>
      <c r="B23" s="93">
        <v>30977</v>
      </c>
      <c r="C23" s="93">
        <f>D23/B23*1000</f>
        <v>1994.060109113213</v>
      </c>
      <c r="D23" s="93">
        <v>61770</v>
      </c>
      <c r="E23" s="97">
        <v>92.74217782746145</v>
      </c>
      <c r="F23" s="93">
        <f>D23*E23/100</f>
        <v>57286.84324402293</v>
      </c>
      <c r="G23" s="93">
        <v>295</v>
      </c>
      <c r="H23" s="88">
        <v>319</v>
      </c>
    </row>
    <row r="24" spans="1:8" ht="12.75">
      <c r="A24" s="91">
        <v>2000</v>
      </c>
      <c r="B24" s="93">
        <v>32309</v>
      </c>
      <c r="C24" s="93">
        <f>D24/B24*1000</f>
        <v>1942.4618527345322</v>
      </c>
      <c r="D24" s="93">
        <v>62759</v>
      </c>
      <c r="E24" s="97">
        <v>95.57</v>
      </c>
      <c r="F24" s="93">
        <f>D24*E24/100</f>
        <v>59978.7763</v>
      </c>
      <c r="G24" s="93">
        <v>288.053</v>
      </c>
      <c r="H24" s="88">
        <v>400.858</v>
      </c>
    </row>
    <row r="25" spans="1:8" ht="12.75">
      <c r="A25" s="91">
        <v>2001</v>
      </c>
      <c r="B25" s="93">
        <v>30384</v>
      </c>
      <c r="C25" s="93">
        <f>D25/B25*1000</f>
        <v>3607.326224328594</v>
      </c>
      <c r="D25" s="93">
        <v>109605</v>
      </c>
      <c r="E25" s="97">
        <v>98.36</v>
      </c>
      <c r="F25" s="93">
        <f>D25*E25/100</f>
        <v>107807.478</v>
      </c>
      <c r="G25" s="93">
        <v>487.186</v>
      </c>
      <c r="H25" s="88">
        <v>494.51</v>
      </c>
    </row>
    <row r="26" spans="1:8" ht="13.5" thickBot="1">
      <c r="A26" s="67">
        <v>2002</v>
      </c>
      <c r="B26" s="99">
        <v>29308</v>
      </c>
      <c r="C26" s="99">
        <f>D26/B26*1000</f>
        <v>4301.999454073973</v>
      </c>
      <c r="D26" s="99">
        <v>126083</v>
      </c>
      <c r="E26" s="100">
        <v>88.27</v>
      </c>
      <c r="F26" s="99">
        <f>D26*E26/100</f>
        <v>111293.4641</v>
      </c>
      <c r="G26" s="99">
        <v>460.726</v>
      </c>
      <c r="H26" s="101">
        <v>540.296</v>
      </c>
    </row>
    <row r="30" spans="1:5" ht="12.75">
      <c r="A30" s="102"/>
      <c r="E30" s="107"/>
    </row>
    <row r="31" spans="1:9" s="108" customFormat="1" ht="12.75">
      <c r="A31" s="58"/>
      <c r="B31" s="58"/>
      <c r="C31" s="58"/>
      <c r="D31" s="58"/>
      <c r="E31" s="58"/>
      <c r="F31" s="58"/>
      <c r="G31" s="58"/>
      <c r="H31" s="58"/>
      <c r="I31" s="58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111">
    <pageSetUpPr fitToPage="1"/>
  </sheetPr>
  <dimension ref="A1:H8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58" customWidth="1"/>
    <col min="2" max="7" width="15.7109375" style="58" customWidth="1"/>
    <col min="8" max="16384" width="11.421875" style="58" customWidth="1"/>
  </cols>
  <sheetData>
    <row r="1" spans="1:7" s="71" customFormat="1" ht="18">
      <c r="A1" s="329" t="s">
        <v>0</v>
      </c>
      <c r="B1" s="329"/>
      <c r="C1" s="329"/>
      <c r="D1" s="329"/>
      <c r="E1" s="329"/>
      <c r="F1" s="329"/>
      <c r="G1" s="329"/>
    </row>
    <row r="2" s="72" customFormat="1" ht="15">
      <c r="A2" s="1"/>
    </row>
    <row r="3" spans="1:7" s="72" customFormat="1" ht="15">
      <c r="A3" s="290" t="s">
        <v>370</v>
      </c>
      <c r="B3" s="290"/>
      <c r="C3" s="290"/>
      <c r="D3" s="290"/>
      <c r="E3" s="290"/>
      <c r="F3" s="290"/>
      <c r="G3" s="290"/>
    </row>
    <row r="4" spans="1:7" s="72" customFormat="1" ht="15">
      <c r="A4" s="246"/>
      <c r="B4" s="246"/>
      <c r="C4" s="246"/>
      <c r="D4" s="246"/>
      <c r="E4" s="246"/>
      <c r="F4" s="246"/>
      <c r="G4" s="291"/>
    </row>
    <row r="5" spans="1:7" ht="12.75">
      <c r="A5" s="326" t="s">
        <v>227</v>
      </c>
      <c r="B5" s="60" t="s">
        <v>286</v>
      </c>
      <c r="C5" s="60" t="s">
        <v>286</v>
      </c>
      <c r="D5" s="60" t="s">
        <v>286</v>
      </c>
      <c r="E5" s="60" t="s">
        <v>287</v>
      </c>
      <c r="F5" s="327"/>
      <c r="G5" s="327"/>
    </row>
    <row r="6" spans="1:7" ht="12.75">
      <c r="A6" s="61" t="s">
        <v>228</v>
      </c>
      <c r="B6" s="62" t="s">
        <v>288</v>
      </c>
      <c r="C6" s="62" t="s">
        <v>289</v>
      </c>
      <c r="D6" s="62" t="s">
        <v>289</v>
      </c>
      <c r="E6" s="62" t="s">
        <v>290</v>
      </c>
      <c r="F6" s="62" t="s">
        <v>291</v>
      </c>
      <c r="G6" s="62" t="s">
        <v>292</v>
      </c>
    </row>
    <row r="7" spans="1:7" ht="13.5" thickBot="1">
      <c r="A7" s="281"/>
      <c r="B7" s="282" t="s">
        <v>293</v>
      </c>
      <c r="C7" s="282" t="s">
        <v>294</v>
      </c>
      <c r="D7" s="292" t="s">
        <v>295</v>
      </c>
      <c r="E7" s="282" t="s">
        <v>296</v>
      </c>
      <c r="F7" s="293"/>
      <c r="G7" s="293"/>
    </row>
    <row r="8" spans="1:8" ht="12.75">
      <c r="A8" s="284" t="s">
        <v>229</v>
      </c>
      <c r="B8" s="294">
        <v>1302</v>
      </c>
      <c r="C8" s="294">
        <v>329</v>
      </c>
      <c r="D8" s="265">
        <v>46</v>
      </c>
      <c r="E8" s="294">
        <v>4576</v>
      </c>
      <c r="F8" s="265">
        <v>287</v>
      </c>
      <c r="G8" s="265">
        <v>16</v>
      </c>
      <c r="H8" s="285"/>
    </row>
    <row r="9" spans="1:8" ht="12.75">
      <c r="A9" s="77" t="s">
        <v>230</v>
      </c>
      <c r="B9" s="294">
        <v>1406</v>
      </c>
      <c r="C9" s="294">
        <v>94</v>
      </c>
      <c r="D9" s="294">
        <v>0</v>
      </c>
      <c r="E9" s="294">
        <v>1647</v>
      </c>
      <c r="F9" s="294">
        <v>430</v>
      </c>
      <c r="G9" s="294">
        <v>2.01</v>
      </c>
      <c r="H9" s="285"/>
    </row>
    <row r="10" spans="1:8" ht="12.75">
      <c r="A10" s="77" t="s">
        <v>231</v>
      </c>
      <c r="B10" s="294">
        <v>749</v>
      </c>
      <c r="C10" s="294">
        <v>407</v>
      </c>
      <c r="D10" s="294">
        <v>113</v>
      </c>
      <c r="E10" s="294">
        <v>400</v>
      </c>
      <c r="F10" s="294">
        <v>287</v>
      </c>
      <c r="G10" s="294">
        <v>5</v>
      </c>
      <c r="H10" s="285"/>
    </row>
    <row r="11" spans="1:8" ht="12.75">
      <c r="A11" s="77" t="s">
        <v>232</v>
      </c>
      <c r="B11" s="294">
        <v>572</v>
      </c>
      <c r="C11" s="294">
        <v>584</v>
      </c>
      <c r="D11" s="294">
        <v>78</v>
      </c>
      <c r="E11" s="294">
        <v>1299</v>
      </c>
      <c r="F11" s="294">
        <v>481</v>
      </c>
      <c r="G11" s="295">
        <v>8</v>
      </c>
      <c r="H11" s="296"/>
    </row>
    <row r="12" spans="1:8" ht="12.75">
      <c r="A12" s="286" t="s">
        <v>233</v>
      </c>
      <c r="B12" s="299">
        <v>4029</v>
      </c>
      <c r="C12" s="299">
        <v>1414</v>
      </c>
      <c r="D12" s="297">
        <v>237</v>
      </c>
      <c r="E12" s="299">
        <v>7922</v>
      </c>
      <c r="F12" s="299">
        <v>1485</v>
      </c>
      <c r="G12" s="297">
        <v>31.01</v>
      </c>
      <c r="H12" s="296"/>
    </row>
    <row r="13" spans="1:8" ht="12.75">
      <c r="A13" s="77"/>
      <c r="B13" s="316"/>
      <c r="C13" s="316"/>
      <c r="D13" s="317"/>
      <c r="E13" s="316"/>
      <c r="F13" s="316"/>
      <c r="G13" s="317"/>
      <c r="H13" s="296"/>
    </row>
    <row r="14" spans="1:8" ht="12.75">
      <c r="A14" s="286" t="s">
        <v>234</v>
      </c>
      <c r="B14" s="298">
        <v>477</v>
      </c>
      <c r="C14" s="298">
        <v>109</v>
      </c>
      <c r="D14" s="298">
        <v>10</v>
      </c>
      <c r="E14" s="298">
        <v>245</v>
      </c>
      <c r="F14" s="298">
        <v>164</v>
      </c>
      <c r="G14" s="302" t="s">
        <v>20</v>
      </c>
      <c r="H14" s="296"/>
    </row>
    <row r="15" spans="1:8" ht="12.75">
      <c r="A15" s="77"/>
      <c r="B15" s="316"/>
      <c r="C15" s="316"/>
      <c r="D15" s="317"/>
      <c r="E15" s="316"/>
      <c r="F15" s="316"/>
      <c r="G15" s="317"/>
      <c r="H15" s="296"/>
    </row>
    <row r="16" spans="1:8" ht="12.75">
      <c r="A16" s="286" t="s">
        <v>235</v>
      </c>
      <c r="B16" s="298">
        <v>185</v>
      </c>
      <c r="C16" s="298">
        <v>211</v>
      </c>
      <c r="D16" s="298">
        <v>41</v>
      </c>
      <c r="E16" s="298">
        <v>99</v>
      </c>
      <c r="F16" s="298">
        <v>122</v>
      </c>
      <c r="G16" s="302" t="s">
        <v>20</v>
      </c>
      <c r="H16" s="296"/>
    </row>
    <row r="17" spans="1:8" ht="12.75">
      <c r="A17" s="77"/>
      <c r="B17" s="316"/>
      <c r="C17" s="316"/>
      <c r="D17" s="317"/>
      <c r="E17" s="316"/>
      <c r="F17" s="316"/>
      <c r="G17" s="317"/>
      <c r="H17" s="296"/>
    </row>
    <row r="18" spans="1:8" ht="12.75">
      <c r="A18" s="77" t="s">
        <v>236</v>
      </c>
      <c r="B18" s="294">
        <v>300</v>
      </c>
      <c r="C18" s="294">
        <v>116</v>
      </c>
      <c r="D18" s="294">
        <v>16</v>
      </c>
      <c r="E18" s="294">
        <v>121</v>
      </c>
      <c r="F18" s="294">
        <v>401</v>
      </c>
      <c r="G18" s="295">
        <v>10</v>
      </c>
      <c r="H18" s="296"/>
    </row>
    <row r="19" spans="1:8" ht="12.75">
      <c r="A19" s="77" t="s">
        <v>237</v>
      </c>
      <c r="B19" s="294">
        <v>199</v>
      </c>
      <c r="C19" s="294">
        <v>135</v>
      </c>
      <c r="D19" s="294">
        <v>12</v>
      </c>
      <c r="E19" s="294">
        <v>137</v>
      </c>
      <c r="F19" s="294">
        <v>99</v>
      </c>
      <c r="G19" s="267" t="s">
        <v>20</v>
      </c>
      <c r="H19" s="296"/>
    </row>
    <row r="20" spans="1:8" ht="12.75">
      <c r="A20" s="77" t="s">
        <v>238</v>
      </c>
      <c r="B20" s="294">
        <v>335</v>
      </c>
      <c r="C20" s="294">
        <v>433</v>
      </c>
      <c r="D20" s="294">
        <v>15</v>
      </c>
      <c r="E20" s="294">
        <v>273</v>
      </c>
      <c r="F20" s="294">
        <v>196</v>
      </c>
      <c r="G20" s="267" t="s">
        <v>20</v>
      </c>
      <c r="H20" s="296"/>
    </row>
    <row r="21" spans="1:8" ht="12.75">
      <c r="A21" s="286" t="s">
        <v>366</v>
      </c>
      <c r="B21" s="299">
        <v>834</v>
      </c>
      <c r="C21" s="299">
        <v>684</v>
      </c>
      <c r="D21" s="299">
        <v>43</v>
      </c>
      <c r="E21" s="299">
        <v>531</v>
      </c>
      <c r="F21" s="299">
        <v>696</v>
      </c>
      <c r="G21" s="297">
        <v>10</v>
      </c>
      <c r="H21" s="296"/>
    </row>
    <row r="22" spans="1:8" ht="12.75">
      <c r="A22" s="77"/>
      <c r="B22" s="316"/>
      <c r="C22" s="316"/>
      <c r="D22" s="317"/>
      <c r="E22" s="316"/>
      <c r="F22" s="316"/>
      <c r="G22" s="317"/>
      <c r="H22" s="296"/>
    </row>
    <row r="23" spans="1:8" ht="12.75">
      <c r="A23" s="286" t="s">
        <v>239</v>
      </c>
      <c r="B23" s="298">
        <v>4726</v>
      </c>
      <c r="C23" s="298">
        <v>3229</v>
      </c>
      <c r="D23" s="298">
        <v>6935</v>
      </c>
      <c r="E23" s="298">
        <v>498</v>
      </c>
      <c r="F23" s="298">
        <v>1576</v>
      </c>
      <c r="G23" s="318">
        <v>2542.6</v>
      </c>
      <c r="H23" s="296"/>
    </row>
    <row r="24" spans="1:8" ht="12.75">
      <c r="A24" s="77"/>
      <c r="B24" s="316"/>
      <c r="C24" s="294"/>
      <c r="D24" s="317"/>
      <c r="E24" s="316"/>
      <c r="F24" s="317"/>
      <c r="G24" s="317"/>
      <c r="H24" s="296"/>
    </row>
    <row r="25" spans="1:8" ht="12.75">
      <c r="A25" s="286" t="s">
        <v>240</v>
      </c>
      <c r="B25" s="298">
        <v>1012</v>
      </c>
      <c r="C25" s="298">
        <v>913</v>
      </c>
      <c r="D25" s="298">
        <v>3305</v>
      </c>
      <c r="E25" s="298">
        <v>371</v>
      </c>
      <c r="F25" s="298">
        <v>3970</v>
      </c>
      <c r="G25" s="318">
        <v>74</v>
      </c>
      <c r="H25" s="296"/>
    </row>
    <row r="26" spans="1:8" ht="12.75">
      <c r="A26" s="77"/>
      <c r="B26" s="316"/>
      <c r="C26" s="316"/>
      <c r="D26" s="317"/>
      <c r="E26" s="316"/>
      <c r="F26" s="316"/>
      <c r="G26" s="317"/>
      <c r="H26" s="296"/>
    </row>
    <row r="27" spans="1:8" ht="12.75">
      <c r="A27" s="77" t="s">
        <v>241</v>
      </c>
      <c r="B27" s="294">
        <v>311</v>
      </c>
      <c r="C27" s="294">
        <v>83</v>
      </c>
      <c r="D27" s="294">
        <v>3</v>
      </c>
      <c r="E27" s="294">
        <v>283</v>
      </c>
      <c r="F27" s="294">
        <v>1315</v>
      </c>
      <c r="G27" s="295">
        <v>298</v>
      </c>
      <c r="H27" s="296"/>
    </row>
    <row r="28" spans="1:8" ht="12.75">
      <c r="A28" s="77" t="s">
        <v>242</v>
      </c>
      <c r="B28" s="294">
        <v>39</v>
      </c>
      <c r="C28" s="294">
        <v>28</v>
      </c>
      <c r="D28" s="294">
        <v>5</v>
      </c>
      <c r="E28" s="294">
        <v>6</v>
      </c>
      <c r="F28" s="294">
        <v>65</v>
      </c>
      <c r="G28" s="295">
        <v>516</v>
      </c>
      <c r="H28" s="296"/>
    </row>
    <row r="29" spans="1:8" ht="12.75">
      <c r="A29" s="77" t="s">
        <v>243</v>
      </c>
      <c r="B29" s="294">
        <v>1511</v>
      </c>
      <c r="C29" s="294">
        <v>2085</v>
      </c>
      <c r="D29" s="294">
        <v>553</v>
      </c>
      <c r="E29" s="294">
        <v>821</v>
      </c>
      <c r="F29" s="294">
        <v>849</v>
      </c>
      <c r="G29" s="295">
        <v>962</v>
      </c>
      <c r="H29" s="296"/>
    </row>
    <row r="30" spans="1:8" ht="12.75">
      <c r="A30" s="286" t="s">
        <v>367</v>
      </c>
      <c r="B30" s="299">
        <v>1861</v>
      </c>
      <c r="C30" s="299">
        <v>2196</v>
      </c>
      <c r="D30" s="297">
        <v>561</v>
      </c>
      <c r="E30" s="297">
        <v>1110</v>
      </c>
      <c r="F30" s="297">
        <v>2229</v>
      </c>
      <c r="G30" s="297">
        <v>1776</v>
      </c>
      <c r="H30" s="296"/>
    </row>
    <row r="31" spans="1:8" ht="12.75">
      <c r="A31" s="77"/>
      <c r="B31" s="316"/>
      <c r="C31" s="316"/>
      <c r="D31" s="317"/>
      <c r="E31" s="316"/>
      <c r="F31" s="316"/>
      <c r="G31" s="317"/>
      <c r="H31" s="296"/>
    </row>
    <row r="32" spans="1:8" ht="12.75">
      <c r="A32" s="77" t="s">
        <v>244</v>
      </c>
      <c r="B32" s="294">
        <v>2706</v>
      </c>
      <c r="C32" s="294">
        <v>1654</v>
      </c>
      <c r="D32" s="294">
        <v>1083</v>
      </c>
      <c r="E32" s="294">
        <v>852</v>
      </c>
      <c r="F32" s="294">
        <v>1225</v>
      </c>
      <c r="G32" s="295">
        <v>43</v>
      </c>
      <c r="H32" s="296"/>
    </row>
    <row r="33" spans="1:8" ht="12.75">
      <c r="A33" s="77" t="s">
        <v>245</v>
      </c>
      <c r="B33" s="294">
        <v>280</v>
      </c>
      <c r="C33" s="294">
        <v>495</v>
      </c>
      <c r="D33" s="294">
        <v>71</v>
      </c>
      <c r="E33" s="294">
        <v>208</v>
      </c>
      <c r="F33" s="294">
        <v>266</v>
      </c>
      <c r="G33" s="295">
        <v>51</v>
      </c>
      <c r="H33" s="296"/>
    </row>
    <row r="34" spans="1:8" ht="12.75">
      <c r="A34" s="77" t="s">
        <v>246</v>
      </c>
      <c r="B34" s="294">
        <v>492</v>
      </c>
      <c r="C34" s="294">
        <v>1004</v>
      </c>
      <c r="D34" s="294">
        <v>77</v>
      </c>
      <c r="E34" s="294">
        <v>685</v>
      </c>
      <c r="F34" s="294">
        <v>115</v>
      </c>
      <c r="G34" s="295">
        <v>1</v>
      </c>
      <c r="H34" s="296"/>
    </row>
    <row r="35" spans="1:8" ht="12.75">
      <c r="A35" s="77" t="s">
        <v>247</v>
      </c>
      <c r="B35" s="294">
        <v>1901</v>
      </c>
      <c r="C35" s="294">
        <v>2697</v>
      </c>
      <c r="D35" s="294">
        <v>1537</v>
      </c>
      <c r="E35" s="294">
        <v>649</v>
      </c>
      <c r="F35" s="294">
        <v>639</v>
      </c>
      <c r="G35" s="267" t="s">
        <v>20</v>
      </c>
      <c r="H35" s="296"/>
    </row>
    <row r="36" spans="1:8" ht="12.75">
      <c r="A36" s="286" t="s">
        <v>248</v>
      </c>
      <c r="B36" s="299">
        <v>5379</v>
      </c>
      <c r="C36" s="299">
        <v>5850</v>
      </c>
      <c r="D36" s="299">
        <v>2768</v>
      </c>
      <c r="E36" s="299">
        <v>2394</v>
      </c>
      <c r="F36" s="299">
        <v>2245</v>
      </c>
      <c r="G36" s="297">
        <v>95</v>
      </c>
      <c r="H36" s="296"/>
    </row>
    <row r="37" spans="1:8" ht="12.75">
      <c r="A37" s="77"/>
      <c r="B37" s="316"/>
      <c r="C37" s="316"/>
      <c r="D37" s="317"/>
      <c r="E37" s="316"/>
      <c r="F37" s="316"/>
      <c r="G37" s="317"/>
      <c r="H37" s="296"/>
    </row>
    <row r="38" spans="1:8" ht="12.75">
      <c r="A38" s="286" t="s">
        <v>249</v>
      </c>
      <c r="B38" s="298">
        <v>1132</v>
      </c>
      <c r="C38" s="298">
        <v>3897</v>
      </c>
      <c r="D38" s="298">
        <v>642</v>
      </c>
      <c r="E38" s="298">
        <v>1251</v>
      </c>
      <c r="F38" s="298">
        <v>445</v>
      </c>
      <c r="G38" s="318">
        <v>17.3</v>
      </c>
      <c r="H38" s="296"/>
    </row>
    <row r="39" spans="1:8" ht="12.75">
      <c r="A39" s="77"/>
      <c r="B39" s="316"/>
      <c r="C39" s="316"/>
      <c r="D39" s="316"/>
      <c r="E39" s="316"/>
      <c r="F39" s="316"/>
      <c r="G39" s="317"/>
      <c r="H39" s="296"/>
    </row>
    <row r="40" spans="1:8" ht="12.75">
      <c r="A40" s="77" t="s">
        <v>250</v>
      </c>
      <c r="B40" s="294">
        <v>121</v>
      </c>
      <c r="C40" s="294">
        <v>599</v>
      </c>
      <c r="D40" s="294">
        <v>5</v>
      </c>
      <c r="E40" s="294">
        <v>95</v>
      </c>
      <c r="F40" s="294">
        <v>102</v>
      </c>
      <c r="G40" s="267" t="s">
        <v>20</v>
      </c>
      <c r="H40" s="296"/>
    </row>
    <row r="41" spans="1:8" ht="12.75">
      <c r="A41" s="77" t="s">
        <v>251</v>
      </c>
      <c r="B41" s="294">
        <v>649</v>
      </c>
      <c r="C41" s="294">
        <v>113</v>
      </c>
      <c r="D41" s="294">
        <v>29</v>
      </c>
      <c r="E41" s="294">
        <v>299</v>
      </c>
      <c r="F41" s="294">
        <v>116</v>
      </c>
      <c r="G41" s="267" t="s">
        <v>20</v>
      </c>
      <c r="H41" s="296"/>
    </row>
    <row r="42" spans="1:8" ht="12.75">
      <c r="A42" s="77" t="s">
        <v>252</v>
      </c>
      <c r="B42" s="294">
        <v>463</v>
      </c>
      <c r="C42" s="294">
        <v>384</v>
      </c>
      <c r="D42" s="294">
        <v>29</v>
      </c>
      <c r="E42" s="294">
        <v>594</v>
      </c>
      <c r="F42" s="294">
        <v>37</v>
      </c>
      <c r="G42" s="295">
        <v>239</v>
      </c>
      <c r="H42" s="296"/>
    </row>
    <row r="43" spans="1:8" ht="12.75">
      <c r="A43" s="77" t="s">
        <v>253</v>
      </c>
      <c r="B43" s="294">
        <v>35</v>
      </c>
      <c r="C43" s="294">
        <v>106</v>
      </c>
      <c r="D43" s="294">
        <v>0</v>
      </c>
      <c r="E43" s="294">
        <v>75</v>
      </c>
      <c r="F43" s="294">
        <v>1</v>
      </c>
      <c r="G43" s="295">
        <v>64</v>
      </c>
      <c r="H43" s="296"/>
    </row>
    <row r="44" spans="1:8" ht="12.75">
      <c r="A44" s="77" t="s">
        <v>254</v>
      </c>
      <c r="B44" s="294">
        <v>214</v>
      </c>
      <c r="C44" s="294">
        <v>137</v>
      </c>
      <c r="D44" s="294">
        <v>1</v>
      </c>
      <c r="E44" s="294">
        <v>59</v>
      </c>
      <c r="F44" s="294">
        <v>49</v>
      </c>
      <c r="G44" s="295">
        <v>5</v>
      </c>
      <c r="H44" s="296"/>
    </row>
    <row r="45" spans="1:8" ht="12.75">
      <c r="A45" s="77" t="s">
        <v>255</v>
      </c>
      <c r="B45" s="294">
        <v>428</v>
      </c>
      <c r="C45" s="294">
        <v>515</v>
      </c>
      <c r="D45" s="294">
        <v>0</v>
      </c>
      <c r="E45" s="294">
        <v>2537</v>
      </c>
      <c r="F45" s="294">
        <v>8</v>
      </c>
      <c r="G45" s="295">
        <v>678</v>
      </c>
      <c r="H45" s="296"/>
    </row>
    <row r="46" spans="1:8" ht="12.75">
      <c r="A46" s="77" t="s">
        <v>256</v>
      </c>
      <c r="B46" s="294">
        <v>96</v>
      </c>
      <c r="C46" s="294">
        <v>22</v>
      </c>
      <c r="D46" s="294">
        <v>2</v>
      </c>
      <c r="E46" s="294">
        <v>94</v>
      </c>
      <c r="F46" s="294">
        <v>29</v>
      </c>
      <c r="G46" s="267" t="s">
        <v>20</v>
      </c>
      <c r="H46" s="296"/>
    </row>
    <row r="47" spans="1:8" ht="12.75">
      <c r="A47" s="77" t="s">
        <v>257</v>
      </c>
      <c r="B47" s="294">
        <v>241</v>
      </c>
      <c r="C47" s="294">
        <v>161</v>
      </c>
      <c r="D47" s="294">
        <v>75</v>
      </c>
      <c r="E47" s="294">
        <v>2573</v>
      </c>
      <c r="F47" s="294">
        <v>1792</v>
      </c>
      <c r="G47" s="267" t="s">
        <v>20</v>
      </c>
      <c r="H47" s="296"/>
    </row>
    <row r="48" spans="1:8" ht="12.75">
      <c r="A48" s="77" t="s">
        <v>258</v>
      </c>
      <c r="B48" s="294">
        <v>249</v>
      </c>
      <c r="C48" s="294">
        <v>93</v>
      </c>
      <c r="D48" s="294">
        <v>28</v>
      </c>
      <c r="E48" s="294">
        <v>168</v>
      </c>
      <c r="F48" s="294">
        <v>71</v>
      </c>
      <c r="G48" s="295">
        <v>522</v>
      </c>
      <c r="H48" s="296"/>
    </row>
    <row r="49" spans="1:8" ht="12.75">
      <c r="A49" s="286" t="s">
        <v>368</v>
      </c>
      <c r="B49" s="299">
        <v>2496</v>
      </c>
      <c r="C49" s="299">
        <v>2130</v>
      </c>
      <c r="D49" s="299">
        <v>169</v>
      </c>
      <c r="E49" s="299">
        <v>6494</v>
      </c>
      <c r="F49" s="299">
        <v>2205</v>
      </c>
      <c r="G49" s="297">
        <v>1508</v>
      </c>
      <c r="H49" s="296"/>
    </row>
    <row r="50" spans="1:8" ht="12.75">
      <c r="A50" s="77"/>
      <c r="B50" s="316"/>
      <c r="C50" s="316"/>
      <c r="D50" s="316"/>
      <c r="E50" s="316"/>
      <c r="F50" s="316"/>
      <c r="G50" s="317"/>
      <c r="H50" s="296"/>
    </row>
    <row r="51" spans="1:8" ht="12.75">
      <c r="A51" s="286" t="s">
        <v>259</v>
      </c>
      <c r="B51" s="298">
        <v>1969</v>
      </c>
      <c r="C51" s="298">
        <v>2865</v>
      </c>
      <c r="D51" s="298">
        <v>467</v>
      </c>
      <c r="E51" s="298">
        <v>1036</v>
      </c>
      <c r="F51" s="298">
        <v>52</v>
      </c>
      <c r="G51" s="318">
        <v>211</v>
      </c>
      <c r="H51" s="296"/>
    </row>
    <row r="52" spans="1:8" ht="12.75">
      <c r="A52" s="77"/>
      <c r="B52" s="316"/>
      <c r="C52" s="316"/>
      <c r="D52" s="316"/>
      <c r="E52" s="316"/>
      <c r="F52" s="316"/>
      <c r="G52" s="317"/>
      <c r="H52" s="296"/>
    </row>
    <row r="53" spans="1:8" ht="12.75">
      <c r="A53" s="77" t="s">
        <v>260</v>
      </c>
      <c r="B53" s="294">
        <v>710</v>
      </c>
      <c r="C53" s="294">
        <v>1590</v>
      </c>
      <c r="D53" s="294">
        <v>90</v>
      </c>
      <c r="E53" s="294">
        <v>7296</v>
      </c>
      <c r="F53" s="294">
        <v>1421</v>
      </c>
      <c r="G53" s="295">
        <v>2114.63</v>
      </c>
      <c r="H53" s="296"/>
    </row>
    <row r="54" spans="1:8" ht="12.75">
      <c r="A54" s="77" t="s">
        <v>261</v>
      </c>
      <c r="B54" s="294">
        <v>441</v>
      </c>
      <c r="C54" s="294">
        <v>12190</v>
      </c>
      <c r="D54" s="294">
        <v>135</v>
      </c>
      <c r="E54" s="294">
        <v>1667</v>
      </c>
      <c r="F54" s="294">
        <v>92</v>
      </c>
      <c r="G54" s="267" t="s">
        <v>20</v>
      </c>
      <c r="H54" s="296"/>
    </row>
    <row r="55" spans="1:8" ht="12.75">
      <c r="A55" s="77" t="s">
        <v>262</v>
      </c>
      <c r="B55" s="294">
        <v>108</v>
      </c>
      <c r="C55" s="294">
        <v>827</v>
      </c>
      <c r="D55" s="294">
        <v>2</v>
      </c>
      <c r="E55" s="294">
        <v>9311</v>
      </c>
      <c r="F55" s="294">
        <v>73</v>
      </c>
      <c r="G55" s="295">
        <v>161.5</v>
      </c>
      <c r="H55" s="296"/>
    </row>
    <row r="56" spans="1:8" ht="12.75">
      <c r="A56" s="77" t="s">
        <v>263</v>
      </c>
      <c r="B56" s="294">
        <v>359</v>
      </c>
      <c r="C56" s="294">
        <v>290</v>
      </c>
      <c r="D56" s="294">
        <v>3</v>
      </c>
      <c r="E56" s="294">
        <v>124</v>
      </c>
      <c r="F56" s="294">
        <v>69</v>
      </c>
      <c r="G56" s="267" t="s">
        <v>20</v>
      </c>
      <c r="H56" s="296"/>
    </row>
    <row r="57" spans="1:8" ht="12.75">
      <c r="A57" s="77" t="s">
        <v>264</v>
      </c>
      <c r="B57" s="294">
        <v>1163</v>
      </c>
      <c r="C57" s="294">
        <v>4829</v>
      </c>
      <c r="D57" s="294">
        <v>285</v>
      </c>
      <c r="E57" s="294">
        <v>1591</v>
      </c>
      <c r="F57" s="294">
        <v>368</v>
      </c>
      <c r="G57" s="267" t="s">
        <v>20</v>
      </c>
      <c r="H57" s="296"/>
    </row>
    <row r="58" spans="1:8" ht="12.75">
      <c r="A58" s="286" t="s">
        <v>265</v>
      </c>
      <c r="B58" s="299">
        <v>2781</v>
      </c>
      <c r="C58" s="299">
        <v>19726</v>
      </c>
      <c r="D58" s="299">
        <v>515</v>
      </c>
      <c r="E58" s="299">
        <v>19989</v>
      </c>
      <c r="F58" s="299">
        <v>2023</v>
      </c>
      <c r="G58" s="297">
        <v>2276.13</v>
      </c>
      <c r="H58" s="296"/>
    </row>
    <row r="59" spans="1:8" ht="12.75">
      <c r="A59" s="77"/>
      <c r="B59" s="316"/>
      <c r="C59" s="316"/>
      <c r="D59" s="316"/>
      <c r="E59" s="316"/>
      <c r="F59" s="316"/>
      <c r="G59" s="317"/>
      <c r="H59" s="296"/>
    </row>
    <row r="60" spans="1:8" ht="12.75">
      <c r="A60" s="77" t="s">
        <v>266</v>
      </c>
      <c r="B60" s="294">
        <v>1948</v>
      </c>
      <c r="C60" s="294">
        <v>2145</v>
      </c>
      <c r="D60" s="294">
        <v>5247</v>
      </c>
      <c r="E60" s="294">
        <v>838</v>
      </c>
      <c r="F60" s="294">
        <v>529</v>
      </c>
      <c r="G60" s="295">
        <v>154</v>
      </c>
      <c r="H60" s="296"/>
    </row>
    <row r="61" spans="1:8" ht="12.75">
      <c r="A61" s="77" t="s">
        <v>267</v>
      </c>
      <c r="B61" s="294">
        <v>888</v>
      </c>
      <c r="C61" s="294">
        <v>2317</v>
      </c>
      <c r="D61" s="294">
        <v>1617</v>
      </c>
      <c r="E61" s="294">
        <v>452</v>
      </c>
      <c r="F61" s="294">
        <v>593</v>
      </c>
      <c r="G61" s="267" t="s">
        <v>20</v>
      </c>
      <c r="H61" s="296"/>
    </row>
    <row r="62" spans="1:8" ht="12.75">
      <c r="A62" s="77" t="s">
        <v>268</v>
      </c>
      <c r="B62" s="294">
        <v>2371</v>
      </c>
      <c r="C62" s="294">
        <v>3833</v>
      </c>
      <c r="D62" s="294">
        <v>1839</v>
      </c>
      <c r="E62" s="294">
        <v>1679</v>
      </c>
      <c r="F62" s="294">
        <v>217</v>
      </c>
      <c r="G62" s="295">
        <v>200</v>
      </c>
      <c r="H62" s="296"/>
    </row>
    <row r="63" spans="1:8" ht="12.75">
      <c r="A63" s="286" t="s">
        <v>269</v>
      </c>
      <c r="B63" s="299">
        <v>5207</v>
      </c>
      <c r="C63" s="299">
        <v>8295</v>
      </c>
      <c r="D63" s="299">
        <v>8703</v>
      </c>
      <c r="E63" s="299">
        <v>2969</v>
      </c>
      <c r="F63" s="299">
        <v>1339</v>
      </c>
      <c r="G63" s="297">
        <v>354</v>
      </c>
      <c r="H63" s="296"/>
    </row>
    <row r="64" spans="1:8" ht="12.75">
      <c r="A64" s="77"/>
      <c r="B64" s="316"/>
      <c r="C64" s="316"/>
      <c r="D64" s="316"/>
      <c r="E64" s="316"/>
      <c r="F64" s="316"/>
      <c r="G64" s="317"/>
      <c r="H64" s="296"/>
    </row>
    <row r="65" spans="1:8" ht="12.75">
      <c r="A65" s="286" t="s">
        <v>270</v>
      </c>
      <c r="B65" s="298">
        <v>15280</v>
      </c>
      <c r="C65" s="298">
        <v>15387</v>
      </c>
      <c r="D65" s="298">
        <v>15162</v>
      </c>
      <c r="E65" s="298">
        <v>1033</v>
      </c>
      <c r="F65" s="298">
        <v>984</v>
      </c>
      <c r="G65" s="318">
        <v>491</v>
      </c>
      <c r="H65" s="296"/>
    </row>
    <row r="66" spans="1:8" ht="12.75">
      <c r="A66" s="77"/>
      <c r="B66" s="316"/>
      <c r="C66" s="316"/>
      <c r="D66" s="316"/>
      <c r="E66" s="316"/>
      <c r="F66" s="316"/>
      <c r="G66" s="317"/>
      <c r="H66" s="296"/>
    </row>
    <row r="67" spans="1:8" ht="12.75">
      <c r="A67" s="77" t="s">
        <v>271</v>
      </c>
      <c r="B67" s="294">
        <v>2831</v>
      </c>
      <c r="C67" s="294">
        <v>22595</v>
      </c>
      <c r="D67" s="294">
        <v>90</v>
      </c>
      <c r="E67" s="294">
        <v>1869</v>
      </c>
      <c r="F67" s="294">
        <v>820</v>
      </c>
      <c r="G67" s="295">
        <v>330</v>
      </c>
      <c r="H67" s="296"/>
    </row>
    <row r="68" spans="1:8" ht="12.75">
      <c r="A68" s="77" t="s">
        <v>272</v>
      </c>
      <c r="B68" s="294">
        <v>1898</v>
      </c>
      <c r="C68" s="294">
        <v>4839</v>
      </c>
      <c r="D68" s="294">
        <v>30</v>
      </c>
      <c r="E68" s="294">
        <v>363</v>
      </c>
      <c r="F68" s="294">
        <v>255</v>
      </c>
      <c r="G68" s="267" t="s">
        <v>20</v>
      </c>
      <c r="H68" s="296"/>
    </row>
    <row r="69" spans="1:8" ht="12.75">
      <c r="A69" s="286" t="s">
        <v>273</v>
      </c>
      <c r="B69" s="299">
        <v>4729</v>
      </c>
      <c r="C69" s="299">
        <v>27434</v>
      </c>
      <c r="D69" s="299">
        <v>120</v>
      </c>
      <c r="E69" s="299">
        <v>2232</v>
      </c>
      <c r="F69" s="299">
        <v>1075</v>
      </c>
      <c r="G69" s="297">
        <v>330</v>
      </c>
      <c r="H69" s="296"/>
    </row>
    <row r="70" spans="1:8" ht="12.75">
      <c r="A70" s="77"/>
      <c r="B70" s="316"/>
      <c r="C70" s="316"/>
      <c r="D70" s="316"/>
      <c r="E70" s="316"/>
      <c r="F70" s="316"/>
      <c r="G70" s="317"/>
      <c r="H70" s="296"/>
    </row>
    <row r="71" spans="1:8" ht="12.75">
      <c r="A71" s="77" t="s">
        <v>274</v>
      </c>
      <c r="B71" s="294">
        <v>5901</v>
      </c>
      <c r="C71" s="294">
        <v>34390</v>
      </c>
      <c r="D71" s="294">
        <v>290</v>
      </c>
      <c r="E71" s="294">
        <v>129</v>
      </c>
      <c r="F71" s="294">
        <v>4390</v>
      </c>
      <c r="G71" s="295">
        <v>160</v>
      </c>
      <c r="H71" s="296"/>
    </row>
    <row r="72" spans="1:8" ht="12.75">
      <c r="A72" s="77" t="s">
        <v>275</v>
      </c>
      <c r="B72" s="294">
        <v>1992</v>
      </c>
      <c r="C72" s="294">
        <v>5564</v>
      </c>
      <c r="D72" s="294">
        <v>717</v>
      </c>
      <c r="E72" s="294">
        <v>4525</v>
      </c>
      <c r="F72" s="294">
        <v>736</v>
      </c>
      <c r="G72" s="295">
        <v>3663.89</v>
      </c>
      <c r="H72" s="296"/>
    </row>
    <row r="73" spans="1:8" ht="12.75">
      <c r="A73" s="77" t="s">
        <v>276</v>
      </c>
      <c r="B73" s="294">
        <v>1825</v>
      </c>
      <c r="C73" s="294">
        <v>2800</v>
      </c>
      <c r="D73" s="294">
        <v>411</v>
      </c>
      <c r="E73" s="294">
        <v>4269</v>
      </c>
      <c r="F73" s="294">
        <v>633</v>
      </c>
      <c r="G73" s="295">
        <v>185</v>
      </c>
      <c r="H73" s="296"/>
    </row>
    <row r="74" spans="1:8" ht="12.75">
      <c r="A74" s="77" t="s">
        <v>277</v>
      </c>
      <c r="B74" s="294">
        <v>8058</v>
      </c>
      <c r="C74" s="294">
        <v>5456</v>
      </c>
      <c r="D74" s="294">
        <v>1810</v>
      </c>
      <c r="E74" s="294">
        <v>2560</v>
      </c>
      <c r="F74" s="294">
        <v>3401</v>
      </c>
      <c r="G74" s="295">
        <v>2611</v>
      </c>
      <c r="H74" s="296"/>
    </row>
    <row r="75" spans="1:8" ht="12.75">
      <c r="A75" s="77" t="s">
        <v>278</v>
      </c>
      <c r="B75" s="294">
        <v>221</v>
      </c>
      <c r="C75" s="294">
        <v>8171</v>
      </c>
      <c r="D75" s="294">
        <v>67</v>
      </c>
      <c r="E75" s="294">
        <v>321</v>
      </c>
      <c r="F75" s="294">
        <v>176</v>
      </c>
      <c r="G75" s="295">
        <v>5</v>
      </c>
      <c r="H75" s="296"/>
    </row>
    <row r="76" spans="1:8" ht="12.75">
      <c r="A76" s="77" t="s">
        <v>279</v>
      </c>
      <c r="B76" s="294">
        <v>1390</v>
      </c>
      <c r="C76" s="294">
        <v>1646</v>
      </c>
      <c r="D76" s="294">
        <v>241</v>
      </c>
      <c r="E76" s="294">
        <v>725</v>
      </c>
      <c r="F76" s="294">
        <v>431</v>
      </c>
      <c r="G76" s="295">
        <v>130</v>
      </c>
      <c r="H76" s="296"/>
    </row>
    <row r="77" spans="1:8" ht="12.75">
      <c r="A77" s="77" t="s">
        <v>280</v>
      </c>
      <c r="B77" s="294">
        <v>1280</v>
      </c>
      <c r="C77" s="294">
        <v>5246</v>
      </c>
      <c r="D77" s="294">
        <v>981</v>
      </c>
      <c r="E77" s="294">
        <v>2058</v>
      </c>
      <c r="F77" s="294">
        <v>3758</v>
      </c>
      <c r="G77" s="267" t="s">
        <v>20</v>
      </c>
      <c r="H77" s="296"/>
    </row>
    <row r="78" spans="1:8" ht="12.75">
      <c r="A78" s="77" t="s">
        <v>281</v>
      </c>
      <c r="B78" s="294">
        <v>1243</v>
      </c>
      <c r="C78" s="294">
        <v>3459</v>
      </c>
      <c r="D78" s="294">
        <v>288</v>
      </c>
      <c r="E78" s="294">
        <v>1640</v>
      </c>
      <c r="F78" s="294">
        <v>354</v>
      </c>
      <c r="G78" s="295">
        <v>1687</v>
      </c>
      <c r="H78" s="296"/>
    </row>
    <row r="79" spans="1:8" ht="12.75">
      <c r="A79" s="286" t="s">
        <v>369</v>
      </c>
      <c r="B79" s="299">
        <v>21910</v>
      </c>
      <c r="C79" s="299">
        <v>66732</v>
      </c>
      <c r="D79" s="299">
        <v>4805</v>
      </c>
      <c r="E79" s="299">
        <v>16227</v>
      </c>
      <c r="F79" s="299">
        <v>13879</v>
      </c>
      <c r="G79" s="297">
        <v>8441.89</v>
      </c>
      <c r="H79" s="296"/>
    </row>
    <row r="80" spans="1:8" ht="12.75">
      <c r="A80" s="77"/>
      <c r="B80" s="316"/>
      <c r="C80" s="316"/>
      <c r="D80" s="316"/>
      <c r="E80" s="316"/>
      <c r="F80" s="316"/>
      <c r="G80" s="317"/>
      <c r="H80" s="296"/>
    </row>
    <row r="81" spans="1:8" ht="12.75">
      <c r="A81" s="77" t="s">
        <v>282</v>
      </c>
      <c r="B81" s="294">
        <v>333</v>
      </c>
      <c r="C81" s="294">
        <v>2606</v>
      </c>
      <c r="D81" s="294">
        <v>59</v>
      </c>
      <c r="E81" s="294">
        <v>312</v>
      </c>
      <c r="F81" s="294">
        <v>174</v>
      </c>
      <c r="G81" s="295">
        <v>110</v>
      </c>
      <c r="H81" s="296"/>
    </row>
    <row r="82" spans="1:8" ht="12.75">
      <c r="A82" s="77" t="s">
        <v>283</v>
      </c>
      <c r="B82" s="294">
        <v>371</v>
      </c>
      <c r="C82" s="294">
        <v>1581</v>
      </c>
      <c r="D82" s="294">
        <v>64</v>
      </c>
      <c r="E82" s="294">
        <v>396</v>
      </c>
      <c r="F82" s="294">
        <v>174</v>
      </c>
      <c r="G82" s="295">
        <v>70.5</v>
      </c>
      <c r="H82" s="296"/>
    </row>
    <row r="83" spans="1:8" ht="12.75">
      <c r="A83" s="286" t="s">
        <v>284</v>
      </c>
      <c r="B83" s="299">
        <v>704</v>
      </c>
      <c r="C83" s="299">
        <v>4187</v>
      </c>
      <c r="D83" s="299">
        <v>123</v>
      </c>
      <c r="E83" s="299">
        <v>708</v>
      </c>
      <c r="F83" s="299">
        <v>348</v>
      </c>
      <c r="G83" s="297">
        <v>180.5</v>
      </c>
      <c r="H83" s="296"/>
    </row>
    <row r="84" spans="1:8" ht="12.75">
      <c r="A84" s="77"/>
      <c r="B84" s="316"/>
      <c r="C84" s="316"/>
      <c r="D84" s="316"/>
      <c r="E84" s="316"/>
      <c r="F84" s="316"/>
      <c r="G84" s="317"/>
      <c r="H84" s="296"/>
    </row>
    <row r="85" spans="1:8" ht="13.5" thickBot="1">
      <c r="A85" s="288" t="s">
        <v>285</v>
      </c>
      <c r="B85" s="319">
        <f aca="true" t="shared" si="0" ref="B85:G85">SUM(B12:B16,B21:B25,B30,B36:B38,B49,B51,B58,B63:B65,B69,B79,B83)</f>
        <v>74711</v>
      </c>
      <c r="C85" s="319">
        <f t="shared" si="0"/>
        <v>165259</v>
      </c>
      <c r="D85" s="319">
        <f t="shared" si="0"/>
        <v>44606</v>
      </c>
      <c r="E85" s="319">
        <f t="shared" si="0"/>
        <v>65109</v>
      </c>
      <c r="F85" s="319">
        <f t="shared" si="0"/>
        <v>34837</v>
      </c>
      <c r="G85" s="320">
        <f t="shared" si="0"/>
        <v>18338.43</v>
      </c>
      <c r="H85" s="296"/>
    </row>
  </sheetData>
  <mergeCells count="1"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751">
    <pageSetUpPr fitToPage="1"/>
  </sheetPr>
  <dimension ref="A1:I37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3.7109375" style="58" customWidth="1"/>
    <col min="2" max="4" width="20.7109375" style="58" customWidth="1"/>
    <col min="5" max="16384" width="11.421875" style="58" customWidth="1"/>
  </cols>
  <sheetData>
    <row r="1" spans="1:9" s="71" customFormat="1" ht="18">
      <c r="A1" s="325" t="s">
        <v>0</v>
      </c>
      <c r="B1" s="325"/>
      <c r="C1" s="325"/>
      <c r="D1" s="325"/>
      <c r="E1" s="70"/>
      <c r="F1" s="70"/>
      <c r="G1" s="70"/>
      <c r="H1" s="70"/>
      <c r="I1" s="70"/>
    </row>
    <row r="2" spans="1:4" s="72" customFormat="1" ht="15">
      <c r="A2" s="279"/>
      <c r="B2" s="103"/>
      <c r="C2" s="103"/>
      <c r="D2" s="103"/>
    </row>
    <row r="3" spans="1:4" s="72" customFormat="1" ht="15">
      <c r="A3" s="260" t="s">
        <v>351</v>
      </c>
      <c r="B3" s="261"/>
      <c r="C3" s="261"/>
      <c r="D3" s="261"/>
    </row>
    <row r="4" spans="1:9" s="72" customFormat="1" ht="15">
      <c r="A4" s="260"/>
      <c r="B4" s="261"/>
      <c r="C4" s="261"/>
      <c r="D4" s="261"/>
      <c r="E4" s="103"/>
      <c r="F4" s="103"/>
      <c r="G4" s="103"/>
      <c r="H4" s="103"/>
      <c r="I4" s="103"/>
    </row>
    <row r="5" spans="1:9" ht="12.75">
      <c r="A5" s="326" t="s">
        <v>227</v>
      </c>
      <c r="B5" s="60" t="s">
        <v>2</v>
      </c>
      <c r="C5" s="60" t="s">
        <v>12</v>
      </c>
      <c r="D5" s="60" t="s">
        <v>3</v>
      </c>
      <c r="E5" s="77"/>
      <c r="F5" s="77"/>
      <c r="G5" s="77"/>
      <c r="H5" s="77"/>
      <c r="I5" s="77"/>
    </row>
    <row r="6" spans="1:4" ht="13.5" thickBot="1">
      <c r="A6" s="281" t="s">
        <v>228</v>
      </c>
      <c r="B6" s="282" t="s">
        <v>63</v>
      </c>
      <c r="C6" s="292" t="s">
        <v>64</v>
      </c>
      <c r="D6" s="308" t="s">
        <v>14</v>
      </c>
    </row>
    <row r="7" spans="1:5" ht="12.75">
      <c r="A7" s="309" t="s">
        <v>229</v>
      </c>
      <c r="B7" s="310">
        <v>1200</v>
      </c>
      <c r="C7" s="310">
        <v>1000</v>
      </c>
      <c r="D7" s="301">
        <v>1200</v>
      </c>
      <c r="E7" s="311"/>
    </row>
    <row r="8" spans="1:5" ht="12.75">
      <c r="A8" s="275" t="s">
        <v>230</v>
      </c>
      <c r="B8" s="312">
        <v>1</v>
      </c>
      <c r="C8" s="312">
        <v>8000</v>
      </c>
      <c r="D8" s="267">
        <v>8</v>
      </c>
      <c r="E8" s="311"/>
    </row>
    <row r="9" spans="1:5" ht="12.75">
      <c r="A9" s="275" t="s">
        <v>231</v>
      </c>
      <c r="B9" s="312">
        <v>200</v>
      </c>
      <c r="C9" s="312">
        <v>1000</v>
      </c>
      <c r="D9" s="267">
        <v>200</v>
      </c>
      <c r="E9" s="311"/>
    </row>
    <row r="10" spans="1:5" ht="12.75">
      <c r="A10" s="104" t="s">
        <v>233</v>
      </c>
      <c r="B10" s="313">
        <v>1401</v>
      </c>
      <c r="C10" s="313">
        <v>1005</v>
      </c>
      <c r="D10" s="302">
        <v>1408</v>
      </c>
      <c r="E10" s="311"/>
    </row>
    <row r="11" spans="1:5" ht="12.75">
      <c r="A11" s="275"/>
      <c r="B11" s="312"/>
      <c r="C11" s="312"/>
      <c r="D11" s="267"/>
      <c r="E11" s="311"/>
    </row>
    <row r="12" spans="1:5" ht="12.75">
      <c r="A12" s="104" t="s">
        <v>239</v>
      </c>
      <c r="B12" s="313">
        <v>260</v>
      </c>
      <c r="C12" s="313">
        <v>1250</v>
      </c>
      <c r="D12" s="302">
        <v>325</v>
      </c>
      <c r="E12" s="311"/>
    </row>
    <row r="13" spans="1:5" ht="12.75">
      <c r="A13" s="275"/>
      <c r="B13" s="312"/>
      <c r="C13" s="312"/>
      <c r="D13" s="267"/>
      <c r="E13" s="311"/>
    </row>
    <row r="14" spans="1:5" ht="12.75">
      <c r="A14" s="104" t="s">
        <v>240</v>
      </c>
      <c r="B14" s="313">
        <v>6400</v>
      </c>
      <c r="C14" s="313">
        <v>10029</v>
      </c>
      <c r="D14" s="302">
        <v>64186</v>
      </c>
      <c r="E14" s="311"/>
    </row>
    <row r="15" spans="1:5" ht="12.75">
      <c r="A15" s="275"/>
      <c r="B15" s="312"/>
      <c r="C15" s="312"/>
      <c r="D15" s="267"/>
      <c r="E15" s="311"/>
    </row>
    <row r="16" spans="1:5" ht="12.75">
      <c r="A16" s="275" t="s">
        <v>246</v>
      </c>
      <c r="B16" s="312">
        <v>100</v>
      </c>
      <c r="C16" s="312">
        <v>1750</v>
      </c>
      <c r="D16" s="267">
        <v>175</v>
      </c>
      <c r="E16" s="311"/>
    </row>
    <row r="17" spans="1:5" ht="12.75">
      <c r="A17" s="104" t="s">
        <v>248</v>
      </c>
      <c r="B17" s="313">
        <v>100</v>
      </c>
      <c r="C17" s="313">
        <v>1750</v>
      </c>
      <c r="D17" s="302">
        <v>175</v>
      </c>
      <c r="E17" s="311"/>
    </row>
    <row r="18" spans="1:5" ht="12.75">
      <c r="A18" s="275"/>
      <c r="B18" s="312"/>
      <c r="C18" s="312"/>
      <c r="D18" s="267"/>
      <c r="E18" s="311"/>
    </row>
    <row r="19" spans="1:5" ht="12.75">
      <c r="A19" s="104" t="s">
        <v>249</v>
      </c>
      <c r="B19" s="313">
        <v>1730</v>
      </c>
      <c r="C19" s="313">
        <v>1500</v>
      </c>
      <c r="D19" s="302">
        <v>2595</v>
      </c>
      <c r="E19" s="311"/>
    </row>
    <row r="20" spans="1:5" ht="12.75">
      <c r="A20" s="275"/>
      <c r="B20" s="312"/>
      <c r="C20" s="312"/>
      <c r="D20" s="267"/>
      <c r="E20" s="311"/>
    </row>
    <row r="21" spans="1:4" ht="12.75">
      <c r="A21" s="275" t="s">
        <v>260</v>
      </c>
      <c r="B21" s="312">
        <v>2667</v>
      </c>
      <c r="C21" s="312">
        <v>3736</v>
      </c>
      <c r="D21" s="267">
        <v>9964</v>
      </c>
    </row>
    <row r="22" spans="1:4" ht="12.75">
      <c r="A22" s="275" t="s">
        <v>262</v>
      </c>
      <c r="B22" s="312">
        <v>15900</v>
      </c>
      <c r="C22" s="312">
        <v>2400</v>
      </c>
      <c r="D22" s="267">
        <v>38160</v>
      </c>
    </row>
    <row r="23" spans="1:4" ht="12.75">
      <c r="A23" s="104" t="s">
        <v>265</v>
      </c>
      <c r="B23" s="313">
        <v>18567</v>
      </c>
      <c r="C23" s="313">
        <v>2592</v>
      </c>
      <c r="D23" s="302">
        <v>48124</v>
      </c>
    </row>
    <row r="24" spans="1:4" ht="12.75">
      <c r="A24" s="275"/>
      <c r="B24" s="312"/>
      <c r="C24" s="312"/>
      <c r="D24" s="267"/>
    </row>
    <row r="25" spans="1:4" ht="12.75">
      <c r="A25" s="275" t="s">
        <v>268</v>
      </c>
      <c r="B25" s="312">
        <v>600</v>
      </c>
      <c r="C25" s="312">
        <v>750</v>
      </c>
      <c r="D25" s="267">
        <v>450</v>
      </c>
    </row>
    <row r="26" spans="1:4" ht="12.75">
      <c r="A26" s="104" t="s">
        <v>269</v>
      </c>
      <c r="B26" s="313">
        <v>600</v>
      </c>
      <c r="C26" s="313">
        <v>750</v>
      </c>
      <c r="D26" s="302">
        <v>450</v>
      </c>
    </row>
    <row r="27" spans="1:4" ht="12.75">
      <c r="A27" s="275"/>
      <c r="B27" s="312"/>
      <c r="C27" s="312"/>
      <c r="D27" s="267"/>
    </row>
    <row r="28" spans="1:4" ht="12.75">
      <c r="A28" s="104" t="s">
        <v>270</v>
      </c>
      <c r="B28" s="313">
        <v>100</v>
      </c>
      <c r="C28" s="313">
        <v>350</v>
      </c>
      <c r="D28" s="302">
        <v>35</v>
      </c>
    </row>
    <row r="29" spans="1:4" ht="12.75">
      <c r="A29" s="275"/>
      <c r="B29" s="312"/>
      <c r="C29" s="312"/>
      <c r="D29" s="267"/>
    </row>
    <row r="30" spans="1:4" ht="12.75">
      <c r="A30" s="275" t="s">
        <v>275</v>
      </c>
      <c r="B30" s="312" t="s">
        <v>20</v>
      </c>
      <c r="C30" s="312">
        <v>45000</v>
      </c>
      <c r="D30" s="267">
        <v>8500</v>
      </c>
    </row>
    <row r="31" spans="1:4" ht="12.75">
      <c r="A31" s="275" t="s">
        <v>277</v>
      </c>
      <c r="B31" s="312">
        <v>100</v>
      </c>
      <c r="C31" s="312">
        <v>2500</v>
      </c>
      <c r="D31" s="267">
        <v>250</v>
      </c>
    </row>
    <row r="32" spans="1:4" ht="12.75">
      <c r="A32" s="104" t="s">
        <v>369</v>
      </c>
      <c r="B32" s="313">
        <v>100</v>
      </c>
      <c r="C32" s="313">
        <v>2500</v>
      </c>
      <c r="D32" s="302">
        <v>8750</v>
      </c>
    </row>
    <row r="33" spans="1:4" ht="12.75">
      <c r="A33" s="275"/>
      <c r="B33" s="312"/>
      <c r="C33" s="312"/>
      <c r="D33" s="267"/>
    </row>
    <row r="34" spans="1:4" ht="12.75">
      <c r="A34" s="275" t="s">
        <v>283</v>
      </c>
      <c r="B34" s="312">
        <v>50</v>
      </c>
      <c r="C34" s="312">
        <v>700</v>
      </c>
      <c r="D34" s="267">
        <v>35</v>
      </c>
    </row>
    <row r="35" spans="1:4" ht="12.75">
      <c r="A35" s="104" t="s">
        <v>284</v>
      </c>
      <c r="B35" s="313">
        <v>50</v>
      </c>
      <c r="C35" s="313">
        <v>700</v>
      </c>
      <c r="D35" s="302">
        <v>35</v>
      </c>
    </row>
    <row r="36" spans="1:4" ht="12.75">
      <c r="A36" s="275"/>
      <c r="B36" s="312"/>
      <c r="C36" s="312"/>
      <c r="D36" s="267"/>
    </row>
    <row r="37" spans="1:4" ht="13.5" thickBot="1">
      <c r="A37" s="314" t="s">
        <v>285</v>
      </c>
      <c r="B37" s="278">
        <v>29308</v>
      </c>
      <c r="C37" s="278">
        <v>4012</v>
      </c>
      <c r="D37" s="277">
        <v>126083</v>
      </c>
    </row>
  </sheetData>
  <mergeCells count="1"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1"/>
  <headerFooter alignWithMargins="0">
    <oddFooter>&amp;C&amp;A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H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65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3">
        <v>26.5</v>
      </c>
      <c r="C9" s="84">
        <v>105.6</v>
      </c>
      <c r="D9" s="83">
        <v>279.9</v>
      </c>
      <c r="E9" s="85">
        <v>63.54500979649731</v>
      </c>
      <c r="F9" s="86">
        <v>165398.53112641687</v>
      </c>
      <c r="G9" s="84" t="s">
        <v>20</v>
      </c>
      <c r="H9" s="84">
        <v>21789</v>
      </c>
    </row>
    <row r="10" spans="1:8" ht="12.75">
      <c r="A10" s="65">
        <v>1986</v>
      </c>
      <c r="B10" s="87">
        <v>25.2</v>
      </c>
      <c r="C10" s="88">
        <v>97.2</v>
      </c>
      <c r="D10" s="87">
        <v>245</v>
      </c>
      <c r="E10" s="89">
        <v>68.74376449941703</v>
      </c>
      <c r="F10" s="90">
        <v>170807.64006587092</v>
      </c>
      <c r="G10" s="88">
        <v>11</v>
      </c>
      <c r="H10" s="88">
        <v>25759</v>
      </c>
    </row>
    <row r="11" spans="1:8" ht="12.75">
      <c r="A11" s="65">
        <v>1987</v>
      </c>
      <c r="B11" s="87">
        <v>26.3</v>
      </c>
      <c r="C11" s="88">
        <v>100.6</v>
      </c>
      <c r="D11" s="87">
        <v>264.7</v>
      </c>
      <c r="E11" s="89">
        <v>74.08676210738885</v>
      </c>
      <c r="F11" s="90">
        <v>189252.7015494092</v>
      </c>
      <c r="G11" s="88">
        <v>291</v>
      </c>
      <c r="H11" s="88">
        <v>28376</v>
      </c>
    </row>
    <row r="12" spans="1:8" ht="12.75">
      <c r="A12" s="65">
        <v>1988</v>
      </c>
      <c r="B12" s="87">
        <v>26.9</v>
      </c>
      <c r="C12" s="88">
        <v>95.7</v>
      </c>
      <c r="D12" s="87">
        <v>257.7</v>
      </c>
      <c r="E12" s="89">
        <v>78.19768490137393</v>
      </c>
      <c r="F12" s="90">
        <v>201513.34847883836</v>
      </c>
      <c r="G12" s="88">
        <v>2601</v>
      </c>
      <c r="H12" s="88">
        <v>23301</v>
      </c>
    </row>
    <row r="13" spans="1:8" ht="12.75">
      <c r="A13" s="65">
        <v>1989</v>
      </c>
      <c r="B13" s="87">
        <v>28.1</v>
      </c>
      <c r="C13" s="88">
        <v>98.7</v>
      </c>
      <c r="D13" s="87">
        <v>277.6</v>
      </c>
      <c r="E13" s="89">
        <v>84.32199824504467</v>
      </c>
      <c r="F13" s="90">
        <v>234077.86712824396</v>
      </c>
      <c r="G13" s="88">
        <v>5221</v>
      </c>
      <c r="H13" s="88">
        <v>19811</v>
      </c>
    </row>
    <row r="14" spans="1:8" ht="12.75">
      <c r="A14" s="65">
        <v>1990</v>
      </c>
      <c r="B14" s="87">
        <v>26.9</v>
      </c>
      <c r="C14" s="88">
        <v>102.78810408921933</v>
      </c>
      <c r="D14" s="87">
        <v>276.5</v>
      </c>
      <c r="E14" s="89">
        <v>83.60078371978412</v>
      </c>
      <c r="F14" s="90">
        <v>231156.16698520308</v>
      </c>
      <c r="G14" s="88">
        <v>7531</v>
      </c>
      <c r="H14" s="88">
        <v>21358</v>
      </c>
    </row>
    <row r="15" spans="1:8" ht="12.75">
      <c r="A15" s="65">
        <v>1991</v>
      </c>
      <c r="B15" s="87">
        <v>26.5</v>
      </c>
      <c r="C15" s="88">
        <v>98.41509433962264</v>
      </c>
      <c r="D15" s="87">
        <v>260.8</v>
      </c>
      <c r="E15" s="89">
        <v>108.20020915221234</v>
      </c>
      <c r="F15" s="90">
        <v>282187.2032502734</v>
      </c>
      <c r="G15" s="88">
        <v>13945</v>
      </c>
      <c r="H15" s="88">
        <v>20485</v>
      </c>
    </row>
    <row r="16" spans="1:8" ht="12.75">
      <c r="A16" s="65">
        <v>1992</v>
      </c>
      <c r="B16" s="87">
        <v>26</v>
      </c>
      <c r="C16" s="88">
        <v>98.53573078700138</v>
      </c>
      <c r="D16" s="87">
        <v>255.9</v>
      </c>
      <c r="E16" s="89">
        <v>105.57979637709903</v>
      </c>
      <c r="F16" s="90">
        <v>270178.69892899645</v>
      </c>
      <c r="G16" s="88">
        <v>10204</v>
      </c>
      <c r="H16" s="88">
        <v>22178</v>
      </c>
    </row>
    <row r="17" spans="1:8" ht="12.75">
      <c r="A17" s="65">
        <v>1993</v>
      </c>
      <c r="B17" s="87">
        <v>25.5</v>
      </c>
      <c r="C17" s="88">
        <v>96.98039215686275</v>
      </c>
      <c r="D17" s="87">
        <v>247.3</v>
      </c>
      <c r="E17" s="89">
        <v>100.22477852703953</v>
      </c>
      <c r="F17" s="90">
        <v>247855.87729736874</v>
      </c>
      <c r="G17" s="88">
        <v>4036</v>
      </c>
      <c r="H17" s="88">
        <v>23730</v>
      </c>
    </row>
    <row r="18" spans="1:8" ht="12.75">
      <c r="A18" s="65">
        <v>1994</v>
      </c>
      <c r="B18" s="87">
        <v>24.981</v>
      </c>
      <c r="C18" s="88">
        <v>98.46203114366918</v>
      </c>
      <c r="D18" s="87">
        <v>245.968</v>
      </c>
      <c r="E18" s="89">
        <v>111.87840323104109</v>
      </c>
      <c r="F18" s="90">
        <v>275185.0708593271</v>
      </c>
      <c r="G18" s="88">
        <v>8460</v>
      </c>
      <c r="H18" s="88">
        <v>25485</v>
      </c>
    </row>
    <row r="19" spans="1:8" ht="12.75">
      <c r="A19" s="91">
        <v>1995</v>
      </c>
      <c r="B19" s="92">
        <v>21.607</v>
      </c>
      <c r="C19" s="93">
        <v>103.07678067293006</v>
      </c>
      <c r="D19" s="92">
        <v>222.718</v>
      </c>
      <c r="E19" s="94">
        <v>113.63936869688557</v>
      </c>
      <c r="F19" s="95">
        <v>253095.32917432958</v>
      </c>
      <c r="G19" s="93">
        <v>10013</v>
      </c>
      <c r="H19" s="88">
        <v>26468</v>
      </c>
    </row>
    <row r="20" spans="1:8" ht="12.75">
      <c r="A20" s="91">
        <v>1996</v>
      </c>
      <c r="B20" s="96">
        <v>20.8</v>
      </c>
      <c r="C20" s="93">
        <v>118.60576923076921</v>
      </c>
      <c r="D20" s="96">
        <v>246.7</v>
      </c>
      <c r="E20" s="97">
        <v>112.82800235596746</v>
      </c>
      <c r="F20" s="93">
        <v>278346.68181217165</v>
      </c>
      <c r="G20" s="93">
        <v>11386</v>
      </c>
      <c r="H20" s="88">
        <v>28332</v>
      </c>
    </row>
    <row r="21" spans="1:8" ht="12.75">
      <c r="A21" s="91">
        <v>1997</v>
      </c>
      <c r="B21" s="96">
        <v>22.1</v>
      </c>
      <c r="C21" s="93">
        <v>119.45701357466062</v>
      </c>
      <c r="D21" s="96">
        <v>264</v>
      </c>
      <c r="E21" s="97">
        <v>105.95242388181698</v>
      </c>
      <c r="F21" s="93">
        <v>279714.3990479968</v>
      </c>
      <c r="G21" s="93">
        <v>6202</v>
      </c>
      <c r="H21" s="88">
        <v>30992</v>
      </c>
    </row>
    <row r="22" spans="1:8" ht="12.75">
      <c r="A22" s="91">
        <v>1998</v>
      </c>
      <c r="B22" s="96">
        <v>20.3</v>
      </c>
      <c r="C22" s="93">
        <v>134.63054187192117</v>
      </c>
      <c r="D22" s="96">
        <v>273.3</v>
      </c>
      <c r="E22" s="97">
        <v>132.4931184114048</v>
      </c>
      <c r="F22" s="93">
        <v>362103.6926183693</v>
      </c>
      <c r="G22" s="93">
        <v>10887</v>
      </c>
      <c r="H22" s="88">
        <v>26793</v>
      </c>
    </row>
    <row r="23" spans="1:8" ht="12.75">
      <c r="A23" s="91">
        <v>1999</v>
      </c>
      <c r="B23" s="96">
        <v>21.3</v>
      </c>
      <c r="C23" s="93">
        <f>D23/B23*10</f>
        <v>139.67136150234742</v>
      </c>
      <c r="D23" s="96">
        <v>297.5</v>
      </c>
      <c r="E23" s="97">
        <v>126.69936172514515</v>
      </c>
      <c r="F23" s="93">
        <f>D23*E23*10</f>
        <v>376930.60113230685</v>
      </c>
      <c r="G23" s="93">
        <v>9399</v>
      </c>
      <c r="H23" s="88">
        <v>27480</v>
      </c>
    </row>
    <row r="24" spans="1:8" ht="12.75">
      <c r="A24" s="91">
        <v>2000</v>
      </c>
      <c r="B24" s="96">
        <v>20.1</v>
      </c>
      <c r="C24" s="93">
        <f>D24/B24*10</f>
        <v>142.23880597014923</v>
      </c>
      <c r="D24" s="96">
        <v>285.9</v>
      </c>
      <c r="E24" s="97">
        <v>126.11036986284905</v>
      </c>
      <c r="F24" s="93">
        <f>D24*E24*10</f>
        <v>360549.5474378854</v>
      </c>
      <c r="G24" s="93">
        <v>11452.235</v>
      </c>
      <c r="H24" s="88">
        <v>24183.361</v>
      </c>
    </row>
    <row r="25" spans="1:8" ht="12.75">
      <c r="A25" s="91">
        <v>2001</v>
      </c>
      <c r="B25" s="96">
        <v>19.269</v>
      </c>
      <c r="C25" s="93">
        <f>D25/B25*10</f>
        <v>140.04151746328301</v>
      </c>
      <c r="D25" s="96">
        <v>269.846</v>
      </c>
      <c r="E25" s="97">
        <v>140.85</v>
      </c>
      <c r="F25" s="93">
        <f>D25*E25*10</f>
        <v>380078.091</v>
      </c>
      <c r="G25" s="93">
        <v>27809.469</v>
      </c>
      <c r="H25" s="88">
        <v>23946.306</v>
      </c>
    </row>
    <row r="26" spans="1:8" ht="12.75">
      <c r="A26" s="91">
        <v>2002</v>
      </c>
      <c r="B26" s="96">
        <v>19.888</v>
      </c>
      <c r="C26" s="93">
        <f>D26/B26*10</f>
        <v>141.01920756234915</v>
      </c>
      <c r="D26" s="96">
        <v>280.459</v>
      </c>
      <c r="E26" s="97">
        <v>122.92</v>
      </c>
      <c r="F26" s="93">
        <f>D26*E26*10</f>
        <v>344740.2028</v>
      </c>
      <c r="G26" s="93">
        <v>35933.517</v>
      </c>
      <c r="H26" s="88">
        <v>26294.077</v>
      </c>
    </row>
    <row r="27" spans="1:8" ht="13.5" thickBot="1">
      <c r="A27" s="67" t="s">
        <v>326</v>
      </c>
      <c r="B27" s="98">
        <v>18.4</v>
      </c>
      <c r="C27" s="99">
        <f>D27/B27*10</f>
        <v>136.9021739130435</v>
      </c>
      <c r="D27" s="98">
        <v>251.9</v>
      </c>
      <c r="E27" s="100">
        <v>133.33</v>
      </c>
      <c r="F27" s="99">
        <f>D27*E27*10</f>
        <v>335858.27</v>
      </c>
      <c r="G27" s="99"/>
      <c r="H27" s="101"/>
    </row>
    <row r="28" ht="12.75">
      <c r="A28" s="58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7451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352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470</v>
      </c>
      <c r="D8" s="307">
        <v>18</v>
      </c>
      <c r="E8" s="301">
        <v>488</v>
      </c>
      <c r="F8" s="300" t="s">
        <v>20</v>
      </c>
      <c r="G8" s="300">
        <v>10000</v>
      </c>
      <c r="H8" s="307">
        <v>18000</v>
      </c>
      <c r="I8" s="300">
        <v>5024</v>
      </c>
      <c r="J8" s="285"/>
      <c r="K8" s="285"/>
    </row>
    <row r="9" spans="1:11" ht="12.75">
      <c r="A9" s="77" t="s">
        <v>230</v>
      </c>
      <c r="B9" s="272" t="s">
        <v>20</v>
      </c>
      <c r="C9" s="272">
        <v>393</v>
      </c>
      <c r="D9" s="267" t="s">
        <v>20</v>
      </c>
      <c r="E9" s="267">
        <v>393</v>
      </c>
      <c r="F9" s="272" t="s">
        <v>20</v>
      </c>
      <c r="G9" s="272">
        <v>24850</v>
      </c>
      <c r="H9" s="267" t="s">
        <v>20</v>
      </c>
      <c r="I9" s="272">
        <v>9766</v>
      </c>
      <c r="J9" s="285"/>
      <c r="K9" s="285"/>
    </row>
    <row r="10" spans="1:11" ht="12.75">
      <c r="A10" s="77" t="s">
        <v>231</v>
      </c>
      <c r="B10" s="267" t="s">
        <v>20</v>
      </c>
      <c r="C10" s="267">
        <v>405</v>
      </c>
      <c r="D10" s="267" t="s">
        <v>20</v>
      </c>
      <c r="E10" s="267">
        <v>405</v>
      </c>
      <c r="F10" s="272" t="s">
        <v>20</v>
      </c>
      <c r="G10" s="272">
        <v>13000</v>
      </c>
      <c r="H10" s="267" t="s">
        <v>20</v>
      </c>
      <c r="I10" s="267">
        <v>5265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331</v>
      </c>
      <c r="D11" s="271">
        <v>67</v>
      </c>
      <c r="E11" s="267">
        <v>398</v>
      </c>
      <c r="F11" s="272">
        <v>10000</v>
      </c>
      <c r="G11" s="272">
        <v>16000</v>
      </c>
      <c r="H11" s="271">
        <v>31000</v>
      </c>
      <c r="I11" s="272">
        <v>7373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1599</v>
      </c>
      <c r="D12" s="305">
        <v>85</v>
      </c>
      <c r="E12" s="302">
        <v>1684</v>
      </c>
      <c r="F12" s="303" t="s">
        <v>20</v>
      </c>
      <c r="G12" s="303">
        <v>15652</v>
      </c>
      <c r="H12" s="305">
        <v>28247</v>
      </c>
      <c r="I12" s="302">
        <v>27428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30</v>
      </c>
      <c r="C14" s="305">
        <v>80</v>
      </c>
      <c r="D14" s="305">
        <v>10</v>
      </c>
      <c r="E14" s="302">
        <v>120</v>
      </c>
      <c r="F14" s="303">
        <v>7000</v>
      </c>
      <c r="G14" s="305">
        <v>12000</v>
      </c>
      <c r="H14" s="305">
        <v>24000</v>
      </c>
      <c r="I14" s="303">
        <v>1410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>
        <v>69</v>
      </c>
      <c r="C16" s="302">
        <v>9</v>
      </c>
      <c r="D16" s="305">
        <v>6</v>
      </c>
      <c r="E16" s="302">
        <v>84</v>
      </c>
      <c r="F16" s="303">
        <v>7000</v>
      </c>
      <c r="G16" s="303">
        <v>18000</v>
      </c>
      <c r="H16" s="305">
        <v>40000</v>
      </c>
      <c r="I16" s="302">
        <v>885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321</v>
      </c>
      <c r="D18" s="267" t="s">
        <v>20</v>
      </c>
      <c r="E18" s="267">
        <v>321</v>
      </c>
      <c r="F18" s="272" t="s">
        <v>20</v>
      </c>
      <c r="G18" s="272">
        <v>10000</v>
      </c>
      <c r="H18" s="267" t="s">
        <v>20</v>
      </c>
      <c r="I18" s="272">
        <v>3210</v>
      </c>
      <c r="J18" s="285"/>
      <c r="K18" s="285"/>
    </row>
    <row r="19" spans="1:11" ht="12.75">
      <c r="A19" s="77" t="s">
        <v>237</v>
      </c>
      <c r="B19" s="272">
        <v>34</v>
      </c>
      <c r="C19" s="271">
        <v>25</v>
      </c>
      <c r="D19" s="271">
        <v>6</v>
      </c>
      <c r="E19" s="267">
        <v>65</v>
      </c>
      <c r="F19" s="272">
        <v>8500</v>
      </c>
      <c r="G19" s="271">
        <v>13000</v>
      </c>
      <c r="H19" s="271">
        <v>27500</v>
      </c>
      <c r="I19" s="272">
        <v>779</v>
      </c>
      <c r="J19" s="285"/>
      <c r="K19" s="285"/>
    </row>
    <row r="20" spans="1:11" ht="12.75">
      <c r="A20" s="77" t="s">
        <v>238</v>
      </c>
      <c r="B20" s="272">
        <v>105</v>
      </c>
      <c r="C20" s="272">
        <v>35</v>
      </c>
      <c r="D20" s="271">
        <v>10</v>
      </c>
      <c r="E20" s="267">
        <v>150</v>
      </c>
      <c r="F20" s="272">
        <v>9000</v>
      </c>
      <c r="G20" s="272">
        <v>12000</v>
      </c>
      <c r="H20" s="271">
        <v>24000</v>
      </c>
      <c r="I20" s="272">
        <v>1605</v>
      </c>
      <c r="J20" s="285"/>
      <c r="K20" s="285"/>
    </row>
    <row r="21" spans="1:11" ht="12.75">
      <c r="A21" s="286" t="s">
        <v>366</v>
      </c>
      <c r="B21" s="302">
        <v>139</v>
      </c>
      <c r="C21" s="302">
        <v>381</v>
      </c>
      <c r="D21" s="305">
        <v>16</v>
      </c>
      <c r="E21" s="302">
        <v>536</v>
      </c>
      <c r="F21" s="303">
        <v>8878</v>
      </c>
      <c r="G21" s="303">
        <v>10381</v>
      </c>
      <c r="H21" s="305">
        <v>25313</v>
      </c>
      <c r="I21" s="302">
        <v>5594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451</v>
      </c>
      <c r="D23" s="305">
        <v>40</v>
      </c>
      <c r="E23" s="302">
        <v>491</v>
      </c>
      <c r="F23" s="302" t="s">
        <v>20</v>
      </c>
      <c r="G23" s="303">
        <v>6850</v>
      </c>
      <c r="H23" s="305">
        <v>19591</v>
      </c>
      <c r="I23" s="303">
        <v>3873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2058</v>
      </c>
      <c r="D25" s="305">
        <v>6</v>
      </c>
      <c r="E25" s="302">
        <v>2064</v>
      </c>
      <c r="F25" s="302" t="s">
        <v>20</v>
      </c>
      <c r="G25" s="303">
        <v>12850</v>
      </c>
      <c r="H25" s="305">
        <v>32000</v>
      </c>
      <c r="I25" s="303">
        <v>26637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>
        <v>80</v>
      </c>
      <c r="D27" s="267" t="s">
        <v>20</v>
      </c>
      <c r="E27" s="267">
        <v>80</v>
      </c>
      <c r="F27" s="267" t="s">
        <v>20</v>
      </c>
      <c r="G27" s="272">
        <v>9000</v>
      </c>
      <c r="H27" s="267" t="s">
        <v>20</v>
      </c>
      <c r="I27" s="267">
        <v>720</v>
      </c>
      <c r="J27" s="285"/>
      <c r="K27" s="285"/>
    </row>
    <row r="28" spans="1:11" ht="12.75">
      <c r="A28" s="77" t="s">
        <v>242</v>
      </c>
      <c r="B28" s="267" t="s">
        <v>20</v>
      </c>
      <c r="C28" s="267">
        <v>3</v>
      </c>
      <c r="D28" s="267" t="s">
        <v>20</v>
      </c>
      <c r="E28" s="267">
        <v>3</v>
      </c>
      <c r="F28" s="267" t="s">
        <v>20</v>
      </c>
      <c r="G28" s="272">
        <v>14000</v>
      </c>
      <c r="H28" s="267" t="s">
        <v>20</v>
      </c>
      <c r="I28" s="267">
        <v>42</v>
      </c>
      <c r="J28" s="285"/>
      <c r="K28" s="285"/>
    </row>
    <row r="29" spans="1:11" ht="12.75">
      <c r="A29" s="77" t="s">
        <v>243</v>
      </c>
      <c r="B29" s="267" t="s">
        <v>20</v>
      </c>
      <c r="C29" s="272" t="s">
        <v>20</v>
      </c>
      <c r="D29" s="267" t="s">
        <v>20</v>
      </c>
      <c r="E29" s="267" t="s">
        <v>20</v>
      </c>
      <c r="F29" s="267" t="s">
        <v>20</v>
      </c>
      <c r="G29" s="272" t="s">
        <v>20</v>
      </c>
      <c r="H29" s="267" t="s">
        <v>20</v>
      </c>
      <c r="I29" s="272" t="s">
        <v>20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83</v>
      </c>
      <c r="D30" s="302" t="s">
        <v>20</v>
      </c>
      <c r="E30" s="302">
        <v>83</v>
      </c>
      <c r="F30" s="302" t="s">
        <v>20</v>
      </c>
      <c r="G30" s="303">
        <v>9181</v>
      </c>
      <c r="H30" s="302" t="s">
        <v>20</v>
      </c>
      <c r="I30" s="302">
        <v>762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27</v>
      </c>
      <c r="C32" s="304">
        <v>598</v>
      </c>
      <c r="D32" s="271">
        <v>76</v>
      </c>
      <c r="E32" s="267">
        <v>701</v>
      </c>
      <c r="F32" s="304">
        <v>8372</v>
      </c>
      <c r="G32" s="304">
        <v>12513</v>
      </c>
      <c r="H32" s="271">
        <v>18583</v>
      </c>
      <c r="I32" s="272">
        <v>9122</v>
      </c>
      <c r="J32" s="285"/>
      <c r="K32" s="285"/>
    </row>
    <row r="33" spans="1:11" ht="12.75">
      <c r="A33" s="77" t="s">
        <v>245</v>
      </c>
      <c r="B33" s="304">
        <v>2</v>
      </c>
      <c r="C33" s="304">
        <v>136</v>
      </c>
      <c r="D33" s="267" t="s">
        <v>20</v>
      </c>
      <c r="E33" s="267">
        <v>138</v>
      </c>
      <c r="F33" s="304">
        <v>7000</v>
      </c>
      <c r="G33" s="304">
        <v>11000</v>
      </c>
      <c r="H33" s="267" t="s">
        <v>20</v>
      </c>
      <c r="I33" s="272">
        <v>1510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80</v>
      </c>
      <c r="D34" s="267" t="s">
        <v>20</v>
      </c>
      <c r="E34" s="267">
        <v>80</v>
      </c>
      <c r="F34" s="304" t="s">
        <v>20</v>
      </c>
      <c r="G34" s="304">
        <v>11138</v>
      </c>
      <c r="H34" s="267" t="s">
        <v>20</v>
      </c>
      <c r="I34" s="272">
        <v>891</v>
      </c>
      <c r="J34" s="285"/>
      <c r="K34" s="285"/>
    </row>
    <row r="35" spans="1:11" ht="12.75">
      <c r="A35" s="77" t="s">
        <v>247</v>
      </c>
      <c r="B35" s="304">
        <v>8</v>
      </c>
      <c r="C35" s="304">
        <v>369</v>
      </c>
      <c r="D35" s="271">
        <v>13</v>
      </c>
      <c r="E35" s="267">
        <v>390</v>
      </c>
      <c r="F35" s="304">
        <v>6000</v>
      </c>
      <c r="G35" s="304">
        <v>13000</v>
      </c>
      <c r="H35" s="271">
        <v>19100</v>
      </c>
      <c r="I35" s="272">
        <v>5093</v>
      </c>
      <c r="J35" s="285"/>
      <c r="K35" s="285"/>
    </row>
    <row r="36" spans="1:11" ht="12.75">
      <c r="A36" s="286" t="s">
        <v>248</v>
      </c>
      <c r="B36" s="302">
        <v>37</v>
      </c>
      <c r="C36" s="302">
        <v>1183</v>
      </c>
      <c r="D36" s="305">
        <v>89</v>
      </c>
      <c r="E36" s="302">
        <v>1309</v>
      </c>
      <c r="F36" s="303">
        <v>7785</v>
      </c>
      <c r="G36" s="303">
        <v>12398</v>
      </c>
      <c r="H36" s="305">
        <v>18659</v>
      </c>
      <c r="I36" s="302">
        <v>16616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>
        <v>3</v>
      </c>
      <c r="C38" s="303">
        <v>257</v>
      </c>
      <c r="D38" s="305">
        <v>53</v>
      </c>
      <c r="E38" s="302">
        <v>313</v>
      </c>
      <c r="F38" s="303">
        <v>3200</v>
      </c>
      <c r="G38" s="303">
        <v>8400</v>
      </c>
      <c r="H38" s="305">
        <v>16000</v>
      </c>
      <c r="I38" s="303">
        <v>3016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92</v>
      </c>
      <c r="D40" s="267" t="s">
        <v>20</v>
      </c>
      <c r="E40" s="267">
        <v>92</v>
      </c>
      <c r="F40" s="267" t="s">
        <v>20</v>
      </c>
      <c r="G40" s="272">
        <v>11800</v>
      </c>
      <c r="H40" s="267" t="s">
        <v>20</v>
      </c>
      <c r="I40" s="272">
        <v>1086</v>
      </c>
      <c r="J40" s="285"/>
      <c r="K40" s="285"/>
    </row>
    <row r="41" spans="1:11" ht="12.75">
      <c r="A41" s="77" t="s">
        <v>251</v>
      </c>
      <c r="B41" s="272" t="s">
        <v>20</v>
      </c>
      <c r="C41" s="272">
        <v>51</v>
      </c>
      <c r="D41" s="271">
        <v>2</v>
      </c>
      <c r="E41" s="267">
        <v>53</v>
      </c>
      <c r="F41" s="272" t="s">
        <v>20</v>
      </c>
      <c r="G41" s="272">
        <v>10000</v>
      </c>
      <c r="H41" s="271">
        <v>18000</v>
      </c>
      <c r="I41" s="272">
        <v>546</v>
      </c>
      <c r="J41" s="285"/>
      <c r="K41" s="285"/>
    </row>
    <row r="42" spans="1:11" ht="12.75">
      <c r="A42" s="77" t="s">
        <v>252</v>
      </c>
      <c r="B42" s="272" t="s">
        <v>20</v>
      </c>
      <c r="C42" s="272">
        <v>15</v>
      </c>
      <c r="D42" s="271">
        <v>2</v>
      </c>
      <c r="E42" s="267">
        <v>17</v>
      </c>
      <c r="F42" s="272" t="s">
        <v>20</v>
      </c>
      <c r="G42" s="272">
        <v>14000</v>
      </c>
      <c r="H42" s="271">
        <v>20000</v>
      </c>
      <c r="I42" s="272">
        <v>250</v>
      </c>
      <c r="J42" s="285"/>
      <c r="K42" s="285"/>
    </row>
    <row r="43" spans="1:11" ht="12.75">
      <c r="A43" s="77" t="s">
        <v>253</v>
      </c>
      <c r="B43" s="267" t="s">
        <v>20</v>
      </c>
      <c r="C43" s="272" t="s">
        <v>20</v>
      </c>
      <c r="D43" s="271">
        <v>1</v>
      </c>
      <c r="E43" s="267">
        <v>1</v>
      </c>
      <c r="F43" s="267" t="s">
        <v>20</v>
      </c>
      <c r="G43" s="272" t="s">
        <v>20</v>
      </c>
      <c r="H43" s="271">
        <v>40000</v>
      </c>
      <c r="I43" s="272">
        <v>40</v>
      </c>
      <c r="J43" s="285"/>
      <c r="K43" s="285"/>
    </row>
    <row r="44" spans="1:11" ht="12.75">
      <c r="A44" s="77" t="s">
        <v>254</v>
      </c>
      <c r="B44" s="272" t="s">
        <v>20</v>
      </c>
      <c r="C44" s="272">
        <v>38</v>
      </c>
      <c r="D44" s="271">
        <v>3</v>
      </c>
      <c r="E44" s="267">
        <v>41</v>
      </c>
      <c r="F44" s="272" t="s">
        <v>20</v>
      </c>
      <c r="G44" s="272">
        <v>5500</v>
      </c>
      <c r="H44" s="271">
        <v>18000</v>
      </c>
      <c r="I44" s="272">
        <v>263</v>
      </c>
      <c r="J44" s="285"/>
      <c r="K44" s="285"/>
    </row>
    <row r="45" spans="1:11" ht="12.75">
      <c r="A45" s="77" t="s">
        <v>255</v>
      </c>
      <c r="B45" s="267" t="s">
        <v>20</v>
      </c>
      <c r="C45" s="272" t="s">
        <v>20</v>
      </c>
      <c r="D45" s="267" t="s">
        <v>20</v>
      </c>
      <c r="E45" s="267" t="s">
        <v>20</v>
      </c>
      <c r="F45" s="267" t="s">
        <v>20</v>
      </c>
      <c r="G45" s="272" t="s">
        <v>20</v>
      </c>
      <c r="H45" s="267" t="s">
        <v>20</v>
      </c>
      <c r="I45" s="272" t="s">
        <v>20</v>
      </c>
      <c r="J45" s="285"/>
      <c r="K45" s="285"/>
    </row>
    <row r="46" spans="1:11" ht="12.75">
      <c r="A46" s="77" t="s">
        <v>256</v>
      </c>
      <c r="B46" s="272">
        <v>1</v>
      </c>
      <c r="C46" s="272">
        <v>27</v>
      </c>
      <c r="D46" s="267" t="s">
        <v>20</v>
      </c>
      <c r="E46" s="267">
        <v>28</v>
      </c>
      <c r="F46" s="272">
        <v>11000</v>
      </c>
      <c r="G46" s="272">
        <v>12500</v>
      </c>
      <c r="H46" s="267" t="s">
        <v>20</v>
      </c>
      <c r="I46" s="272">
        <v>349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846</v>
      </c>
      <c r="D47" s="271">
        <v>4</v>
      </c>
      <c r="E47" s="267">
        <v>850</v>
      </c>
      <c r="F47" s="267" t="s">
        <v>20</v>
      </c>
      <c r="G47" s="272">
        <v>7000</v>
      </c>
      <c r="H47" s="271">
        <v>14000</v>
      </c>
      <c r="I47" s="272">
        <v>5978</v>
      </c>
      <c r="J47" s="285"/>
      <c r="K47" s="285"/>
    </row>
    <row r="48" spans="1:11" ht="12.75">
      <c r="A48" s="77" t="s">
        <v>258</v>
      </c>
      <c r="B48" s="272" t="s">
        <v>20</v>
      </c>
      <c r="C48" s="272">
        <v>8</v>
      </c>
      <c r="D48" s="271">
        <v>1</v>
      </c>
      <c r="E48" s="267">
        <v>9</v>
      </c>
      <c r="F48" s="272" t="s">
        <v>20</v>
      </c>
      <c r="G48" s="272">
        <v>7000</v>
      </c>
      <c r="H48" s="271">
        <v>10500</v>
      </c>
      <c r="I48" s="272">
        <v>67</v>
      </c>
      <c r="J48" s="285"/>
      <c r="K48" s="285"/>
    </row>
    <row r="49" spans="1:11" ht="12.75">
      <c r="A49" s="286" t="s">
        <v>368</v>
      </c>
      <c r="B49" s="302">
        <v>1</v>
      </c>
      <c r="C49" s="302">
        <v>1077</v>
      </c>
      <c r="D49" s="305">
        <v>13</v>
      </c>
      <c r="E49" s="302">
        <v>1091</v>
      </c>
      <c r="F49" s="303">
        <v>11000</v>
      </c>
      <c r="G49" s="303">
        <v>7735</v>
      </c>
      <c r="H49" s="305">
        <v>18192</v>
      </c>
      <c r="I49" s="302">
        <v>8579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36</v>
      </c>
      <c r="D51" s="302" t="s">
        <v>20</v>
      </c>
      <c r="E51" s="302">
        <v>36</v>
      </c>
      <c r="F51" s="302" t="s">
        <v>20</v>
      </c>
      <c r="G51" s="303">
        <v>13000</v>
      </c>
      <c r="H51" s="302" t="s">
        <v>20</v>
      </c>
      <c r="I51" s="303">
        <v>468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71">
        <v>45</v>
      </c>
      <c r="C53" s="272">
        <v>601</v>
      </c>
      <c r="D53" s="267" t="s">
        <v>20</v>
      </c>
      <c r="E53" s="267">
        <v>646</v>
      </c>
      <c r="F53" s="271">
        <v>2000</v>
      </c>
      <c r="G53" s="272">
        <v>7600</v>
      </c>
      <c r="H53" s="267" t="s">
        <v>20</v>
      </c>
      <c r="I53" s="272">
        <v>4658</v>
      </c>
      <c r="J53" s="285"/>
      <c r="K53" s="285"/>
    </row>
    <row r="54" spans="1:11" ht="12.75">
      <c r="A54" s="77" t="s">
        <v>261</v>
      </c>
      <c r="B54" s="267" t="s">
        <v>20</v>
      </c>
      <c r="C54" s="272">
        <v>36</v>
      </c>
      <c r="D54" s="267" t="s">
        <v>20</v>
      </c>
      <c r="E54" s="267">
        <v>36</v>
      </c>
      <c r="F54" s="267" t="s">
        <v>20</v>
      </c>
      <c r="G54" s="272">
        <v>7600</v>
      </c>
      <c r="H54" s="267" t="s">
        <v>20</v>
      </c>
      <c r="I54" s="272">
        <v>274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9</v>
      </c>
      <c r="D55" s="267" t="s">
        <v>20</v>
      </c>
      <c r="E55" s="267">
        <v>9</v>
      </c>
      <c r="F55" s="267" t="s">
        <v>20</v>
      </c>
      <c r="G55" s="272">
        <v>7500</v>
      </c>
      <c r="H55" s="267" t="s">
        <v>20</v>
      </c>
      <c r="I55" s="272">
        <v>68</v>
      </c>
      <c r="J55" s="285"/>
      <c r="K55" s="285"/>
    </row>
    <row r="56" spans="1:11" ht="12.75">
      <c r="A56" s="77" t="s">
        <v>263</v>
      </c>
      <c r="B56" s="267" t="s">
        <v>20</v>
      </c>
      <c r="C56" s="272">
        <v>60</v>
      </c>
      <c r="D56" s="267" t="s">
        <v>20</v>
      </c>
      <c r="E56" s="267">
        <v>60</v>
      </c>
      <c r="F56" s="267" t="s">
        <v>20</v>
      </c>
      <c r="G56" s="272">
        <v>7800</v>
      </c>
      <c r="H56" s="267" t="s">
        <v>20</v>
      </c>
      <c r="I56" s="272">
        <v>468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174</v>
      </c>
      <c r="D57" s="267" t="s">
        <v>20</v>
      </c>
      <c r="E57" s="267">
        <v>174</v>
      </c>
      <c r="F57" s="267" t="s">
        <v>20</v>
      </c>
      <c r="G57" s="272">
        <v>8800</v>
      </c>
      <c r="H57" s="267" t="s">
        <v>20</v>
      </c>
      <c r="I57" s="272">
        <v>1531</v>
      </c>
      <c r="J57" s="285"/>
      <c r="K57" s="285"/>
    </row>
    <row r="58" spans="1:11" ht="12.75">
      <c r="A58" s="286" t="s">
        <v>265</v>
      </c>
      <c r="B58" s="305">
        <v>45</v>
      </c>
      <c r="C58" s="302">
        <v>880</v>
      </c>
      <c r="D58" s="302" t="s">
        <v>20</v>
      </c>
      <c r="E58" s="302">
        <v>925</v>
      </c>
      <c r="F58" s="305">
        <v>2000</v>
      </c>
      <c r="G58" s="303">
        <v>7850</v>
      </c>
      <c r="H58" s="302" t="s">
        <v>20</v>
      </c>
      <c r="I58" s="302">
        <v>6999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59</v>
      </c>
      <c r="D60" s="272" t="s">
        <v>20</v>
      </c>
      <c r="E60" s="267">
        <v>59</v>
      </c>
      <c r="F60" s="267" t="s">
        <v>20</v>
      </c>
      <c r="G60" s="272">
        <v>12000</v>
      </c>
      <c r="H60" s="272" t="s">
        <v>20</v>
      </c>
      <c r="I60" s="272">
        <v>708</v>
      </c>
      <c r="J60" s="285"/>
      <c r="K60" s="285"/>
    </row>
    <row r="61" spans="1:11" ht="12.75">
      <c r="A61" s="77" t="s">
        <v>267</v>
      </c>
      <c r="B61" s="272">
        <v>7</v>
      </c>
      <c r="C61" s="272">
        <v>374</v>
      </c>
      <c r="D61" s="271">
        <v>26</v>
      </c>
      <c r="E61" s="267">
        <v>407</v>
      </c>
      <c r="F61" s="272" t="s">
        <v>20</v>
      </c>
      <c r="G61" s="272">
        <v>12800</v>
      </c>
      <c r="H61" s="271">
        <v>24500</v>
      </c>
      <c r="I61" s="272">
        <v>5424</v>
      </c>
      <c r="J61" s="285"/>
      <c r="K61" s="285"/>
    </row>
    <row r="62" spans="1:11" ht="12.75">
      <c r="A62" s="77" t="s">
        <v>268</v>
      </c>
      <c r="B62" s="267" t="s">
        <v>20</v>
      </c>
      <c r="C62" s="272">
        <v>83</v>
      </c>
      <c r="D62" s="271">
        <v>10</v>
      </c>
      <c r="E62" s="267">
        <v>93</v>
      </c>
      <c r="F62" s="267" t="s">
        <v>20</v>
      </c>
      <c r="G62" s="272">
        <v>15000</v>
      </c>
      <c r="H62" s="271">
        <v>28000</v>
      </c>
      <c r="I62" s="272">
        <v>1525</v>
      </c>
      <c r="J62" s="285"/>
      <c r="K62" s="285"/>
    </row>
    <row r="63" spans="1:11" ht="12.75">
      <c r="A63" s="286" t="s">
        <v>269</v>
      </c>
      <c r="B63" s="302">
        <v>7</v>
      </c>
      <c r="C63" s="302">
        <v>516</v>
      </c>
      <c r="D63" s="302">
        <v>36</v>
      </c>
      <c r="E63" s="302">
        <v>559</v>
      </c>
      <c r="F63" s="303" t="s">
        <v>20</v>
      </c>
      <c r="G63" s="303">
        <v>13062</v>
      </c>
      <c r="H63" s="303">
        <v>25472</v>
      </c>
      <c r="I63" s="302">
        <v>7657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29</v>
      </c>
      <c r="D65" s="305">
        <v>30</v>
      </c>
      <c r="E65" s="302">
        <v>59</v>
      </c>
      <c r="F65" s="302" t="s">
        <v>20</v>
      </c>
      <c r="G65" s="303">
        <v>10200</v>
      </c>
      <c r="H65" s="305">
        <v>15100</v>
      </c>
      <c r="I65" s="303">
        <v>749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>
        <v>90</v>
      </c>
      <c r="D67" s="267" t="s">
        <v>20</v>
      </c>
      <c r="E67" s="267">
        <v>90</v>
      </c>
      <c r="F67" s="267" t="s">
        <v>20</v>
      </c>
      <c r="G67" s="272">
        <v>5000</v>
      </c>
      <c r="H67" s="267" t="s">
        <v>20</v>
      </c>
      <c r="I67" s="272">
        <v>450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160</v>
      </c>
      <c r="D68" s="267" t="s">
        <v>20</v>
      </c>
      <c r="E68" s="267">
        <v>160</v>
      </c>
      <c r="F68" s="267" t="s">
        <v>20</v>
      </c>
      <c r="G68" s="272">
        <v>5000</v>
      </c>
      <c r="H68" s="267" t="s">
        <v>20</v>
      </c>
      <c r="I68" s="272">
        <v>800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250</v>
      </c>
      <c r="D69" s="302" t="s">
        <v>20</v>
      </c>
      <c r="E69" s="302">
        <v>250</v>
      </c>
      <c r="F69" s="302" t="s">
        <v>20</v>
      </c>
      <c r="G69" s="303">
        <v>5000</v>
      </c>
      <c r="H69" s="302" t="s">
        <v>20</v>
      </c>
      <c r="I69" s="302">
        <v>1250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>
        <v>70</v>
      </c>
      <c r="D71" s="272">
        <v>4030</v>
      </c>
      <c r="E71" s="267">
        <v>4100</v>
      </c>
      <c r="F71" s="267" t="s">
        <v>20</v>
      </c>
      <c r="G71" s="272">
        <v>7000</v>
      </c>
      <c r="H71" s="272">
        <v>16000</v>
      </c>
      <c r="I71" s="272">
        <v>64970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341</v>
      </c>
      <c r="D72" s="267" t="s">
        <v>20</v>
      </c>
      <c r="E72" s="267">
        <v>341</v>
      </c>
      <c r="F72" s="267" t="s">
        <v>20</v>
      </c>
      <c r="G72" s="272">
        <v>49853</v>
      </c>
      <c r="H72" s="267" t="s">
        <v>20</v>
      </c>
      <c r="I72" s="272">
        <v>17000</v>
      </c>
      <c r="J72" s="285"/>
      <c r="K72" s="285"/>
    </row>
    <row r="73" spans="1:11" ht="12.75">
      <c r="A73" s="77" t="s">
        <v>276</v>
      </c>
      <c r="B73" s="272">
        <v>1</v>
      </c>
      <c r="C73" s="272">
        <v>104</v>
      </c>
      <c r="D73" s="267" t="s">
        <v>20</v>
      </c>
      <c r="E73" s="267">
        <v>105</v>
      </c>
      <c r="F73" s="272">
        <v>3000</v>
      </c>
      <c r="G73" s="272">
        <v>11000</v>
      </c>
      <c r="H73" s="267" t="s">
        <v>20</v>
      </c>
      <c r="I73" s="272">
        <v>1147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1155</v>
      </c>
      <c r="D74" s="271">
        <v>1630</v>
      </c>
      <c r="E74" s="267">
        <v>2785</v>
      </c>
      <c r="F74" s="267" t="s">
        <v>20</v>
      </c>
      <c r="G74" s="272">
        <v>10100</v>
      </c>
      <c r="H74" s="271">
        <v>21000</v>
      </c>
      <c r="I74" s="272">
        <v>45896</v>
      </c>
      <c r="J74" s="285"/>
      <c r="K74" s="285"/>
    </row>
    <row r="75" spans="1:11" ht="12.75">
      <c r="A75" s="77" t="s">
        <v>278</v>
      </c>
      <c r="B75" s="272">
        <v>10</v>
      </c>
      <c r="C75" s="272">
        <v>26</v>
      </c>
      <c r="D75" s="271">
        <v>2</v>
      </c>
      <c r="E75" s="267">
        <v>38</v>
      </c>
      <c r="F75" s="272">
        <v>3000</v>
      </c>
      <c r="G75" s="272">
        <v>6000</v>
      </c>
      <c r="H75" s="271">
        <v>8500</v>
      </c>
      <c r="I75" s="272">
        <v>203</v>
      </c>
      <c r="J75" s="285"/>
      <c r="K75" s="285"/>
    </row>
    <row r="76" spans="1:11" ht="12.75">
      <c r="A76" s="77" t="s">
        <v>279</v>
      </c>
      <c r="B76" s="272" t="s">
        <v>20</v>
      </c>
      <c r="C76" s="272">
        <v>148</v>
      </c>
      <c r="D76" s="267" t="s">
        <v>20</v>
      </c>
      <c r="E76" s="267">
        <v>148</v>
      </c>
      <c r="F76" s="272" t="s">
        <v>20</v>
      </c>
      <c r="G76" s="272">
        <v>10003</v>
      </c>
      <c r="H76" s="267" t="s">
        <v>20</v>
      </c>
      <c r="I76" s="272">
        <v>1480</v>
      </c>
      <c r="J76" s="285"/>
      <c r="K76" s="285"/>
    </row>
    <row r="77" spans="1:11" ht="12.75">
      <c r="A77" s="77" t="s">
        <v>280</v>
      </c>
      <c r="B77" s="267" t="s">
        <v>20</v>
      </c>
      <c r="C77" s="272">
        <v>845</v>
      </c>
      <c r="D77" s="271">
        <v>1587</v>
      </c>
      <c r="E77" s="267">
        <v>2432</v>
      </c>
      <c r="F77" s="267" t="s">
        <v>20</v>
      </c>
      <c r="G77" s="272">
        <v>10000</v>
      </c>
      <c r="H77" s="271">
        <v>15000</v>
      </c>
      <c r="I77" s="272">
        <v>32255</v>
      </c>
      <c r="J77" s="285"/>
      <c r="K77" s="285"/>
    </row>
    <row r="78" spans="1:11" ht="12.75">
      <c r="A78" s="77" t="s">
        <v>281</v>
      </c>
      <c r="B78" s="271">
        <v>2</v>
      </c>
      <c r="C78" s="272">
        <v>66</v>
      </c>
      <c r="D78" s="267" t="s">
        <v>20</v>
      </c>
      <c r="E78" s="267">
        <v>68</v>
      </c>
      <c r="F78" s="271">
        <v>3950</v>
      </c>
      <c r="G78" s="272">
        <v>10500</v>
      </c>
      <c r="H78" s="267" t="s">
        <v>20</v>
      </c>
      <c r="I78" s="272">
        <v>701</v>
      </c>
      <c r="J78" s="285"/>
      <c r="K78" s="285"/>
    </row>
    <row r="79" spans="1:11" ht="12.75">
      <c r="A79" s="286" t="s">
        <v>369</v>
      </c>
      <c r="B79" s="302">
        <v>13</v>
      </c>
      <c r="C79" s="302">
        <v>2755</v>
      </c>
      <c r="D79" s="302">
        <v>7249</v>
      </c>
      <c r="E79" s="302">
        <v>10017</v>
      </c>
      <c r="F79" s="303">
        <v>3146</v>
      </c>
      <c r="G79" s="303">
        <v>14911</v>
      </c>
      <c r="H79" s="303">
        <v>16903</v>
      </c>
      <c r="I79" s="302">
        <v>163652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67" t="s">
        <v>20</v>
      </c>
      <c r="C81" s="272">
        <v>45</v>
      </c>
      <c r="D81" s="271">
        <v>99</v>
      </c>
      <c r="E81" s="267">
        <v>144</v>
      </c>
      <c r="F81" s="267" t="s">
        <v>20</v>
      </c>
      <c r="G81" s="272">
        <v>7867</v>
      </c>
      <c r="H81" s="271">
        <v>30000</v>
      </c>
      <c r="I81" s="272">
        <v>3324</v>
      </c>
      <c r="J81" s="285"/>
      <c r="K81" s="285"/>
    </row>
    <row r="82" spans="1:11" ht="12.75">
      <c r="A82" s="77" t="s">
        <v>283</v>
      </c>
      <c r="B82" s="272" t="s">
        <v>20</v>
      </c>
      <c r="C82" s="272">
        <v>109</v>
      </c>
      <c r="D82" s="271">
        <v>14</v>
      </c>
      <c r="E82" s="267">
        <v>123</v>
      </c>
      <c r="F82" s="272" t="s">
        <v>20</v>
      </c>
      <c r="G82" s="272">
        <v>12000</v>
      </c>
      <c r="H82" s="271">
        <v>18000</v>
      </c>
      <c r="I82" s="272">
        <v>1560</v>
      </c>
      <c r="J82" s="285"/>
      <c r="K82" s="285"/>
    </row>
    <row r="83" spans="1:11" ht="12.75">
      <c r="A83" s="286" t="s">
        <v>284</v>
      </c>
      <c r="B83" s="303" t="s">
        <v>20</v>
      </c>
      <c r="C83" s="303">
        <v>154</v>
      </c>
      <c r="D83" s="305">
        <v>113</v>
      </c>
      <c r="E83" s="302">
        <v>267</v>
      </c>
      <c r="F83" s="303" t="s">
        <v>20</v>
      </c>
      <c r="G83" s="303">
        <v>10792</v>
      </c>
      <c r="H83" s="305">
        <v>28513</v>
      </c>
      <c r="I83" s="303">
        <v>4884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344</v>
      </c>
      <c r="C85" s="277">
        <v>11798</v>
      </c>
      <c r="D85" s="277">
        <v>7746</v>
      </c>
      <c r="E85" s="277">
        <v>19888</v>
      </c>
      <c r="F85" s="306">
        <v>6879</v>
      </c>
      <c r="G85" s="306">
        <v>12202</v>
      </c>
      <c r="H85" s="306">
        <v>17316</v>
      </c>
      <c r="I85" s="277">
        <v>280459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H2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66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67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3">
        <v>11.3</v>
      </c>
      <c r="C9" s="84">
        <v>48.8</v>
      </c>
      <c r="D9" s="83">
        <v>55.2</v>
      </c>
      <c r="E9" s="85">
        <v>40.11154784657363</v>
      </c>
      <c r="F9" s="86">
        <v>33812.94099263159</v>
      </c>
      <c r="G9" s="84" t="s">
        <v>20</v>
      </c>
      <c r="H9" s="84">
        <v>3004</v>
      </c>
    </row>
    <row r="10" spans="1:8" ht="12.75">
      <c r="A10" s="65">
        <v>1986</v>
      </c>
      <c r="B10" s="87">
        <v>11.3</v>
      </c>
      <c r="C10" s="88">
        <v>49.5</v>
      </c>
      <c r="D10" s="87">
        <v>55.9</v>
      </c>
      <c r="E10" s="89">
        <v>41.04912672941233</v>
      </c>
      <c r="F10" s="90">
        <v>31150.457370211436</v>
      </c>
      <c r="G10" s="88" t="s">
        <v>20</v>
      </c>
      <c r="H10" s="88">
        <v>5128</v>
      </c>
    </row>
    <row r="11" spans="1:8" ht="12.75">
      <c r="A11" s="65">
        <v>1987</v>
      </c>
      <c r="B11" s="87">
        <v>10.3</v>
      </c>
      <c r="C11" s="88">
        <v>52.8</v>
      </c>
      <c r="D11" s="87">
        <v>54.4</v>
      </c>
      <c r="E11" s="89">
        <v>42.11291815417162</v>
      </c>
      <c r="F11" s="90">
        <v>32340.461336891323</v>
      </c>
      <c r="G11" s="88">
        <v>1</v>
      </c>
      <c r="H11" s="88">
        <v>3938</v>
      </c>
    </row>
    <row r="12" spans="1:8" ht="12.75">
      <c r="A12" s="65">
        <v>1988</v>
      </c>
      <c r="B12" s="87">
        <v>11.2</v>
      </c>
      <c r="C12" s="88">
        <v>53.3</v>
      </c>
      <c r="D12" s="87">
        <v>59.8</v>
      </c>
      <c r="E12" s="89">
        <v>45.69495029629897</v>
      </c>
      <c r="F12" s="90">
        <v>27328.02038633058</v>
      </c>
      <c r="G12" s="88">
        <v>57</v>
      </c>
      <c r="H12" s="88">
        <v>3438</v>
      </c>
    </row>
    <row r="13" spans="1:8" ht="12.75">
      <c r="A13" s="65">
        <v>1989</v>
      </c>
      <c r="B13" s="87">
        <v>11.7</v>
      </c>
      <c r="C13" s="88">
        <v>53.4</v>
      </c>
      <c r="D13" s="87">
        <v>62.6</v>
      </c>
      <c r="E13" s="89">
        <v>48.123039198009444</v>
      </c>
      <c r="F13" s="90">
        <v>30125.02253795391</v>
      </c>
      <c r="G13" s="88">
        <v>89</v>
      </c>
      <c r="H13" s="88">
        <v>2358</v>
      </c>
    </row>
    <row r="14" spans="1:8" ht="12.75">
      <c r="A14" s="65">
        <v>1990</v>
      </c>
      <c r="B14" s="87">
        <v>12.2</v>
      </c>
      <c r="C14" s="88">
        <v>55.24590163934427</v>
      </c>
      <c r="D14" s="87">
        <v>67.4</v>
      </c>
      <c r="E14" s="89">
        <v>55.02265815633527</v>
      </c>
      <c r="F14" s="90">
        <v>37085.271597369974</v>
      </c>
      <c r="G14" s="88">
        <v>92</v>
      </c>
      <c r="H14" s="88">
        <v>855</v>
      </c>
    </row>
    <row r="15" spans="1:8" ht="12.75">
      <c r="A15" s="65">
        <v>1991</v>
      </c>
      <c r="B15" s="87">
        <v>11.6</v>
      </c>
      <c r="C15" s="88">
        <v>57.93103448275861</v>
      </c>
      <c r="D15" s="87">
        <v>67.2</v>
      </c>
      <c r="E15" s="89">
        <v>57.91352637842127</v>
      </c>
      <c r="F15" s="90">
        <v>38917.88972629909</v>
      </c>
      <c r="G15" s="88">
        <v>24</v>
      </c>
      <c r="H15" s="88">
        <v>2296</v>
      </c>
    </row>
    <row r="16" spans="1:8" ht="12.75">
      <c r="A16" s="65">
        <v>1992</v>
      </c>
      <c r="B16" s="87">
        <v>11.8</v>
      </c>
      <c r="C16" s="88">
        <v>54.252854122621564</v>
      </c>
      <c r="D16" s="87">
        <v>64.2</v>
      </c>
      <c r="E16" s="89">
        <v>58.21403243061316</v>
      </c>
      <c r="F16" s="90">
        <v>37373.408820453646</v>
      </c>
      <c r="G16" s="88">
        <v>150</v>
      </c>
      <c r="H16" s="88">
        <v>2658</v>
      </c>
    </row>
    <row r="17" spans="1:8" ht="12.75">
      <c r="A17" s="65">
        <v>1993</v>
      </c>
      <c r="B17" s="87">
        <v>10.4</v>
      </c>
      <c r="C17" s="88">
        <v>55.38461538461538</v>
      </c>
      <c r="D17" s="87">
        <v>57.6</v>
      </c>
      <c r="E17" s="89">
        <v>60.87050593198948</v>
      </c>
      <c r="F17" s="90">
        <v>35061.41141682593</v>
      </c>
      <c r="G17" s="88">
        <v>3037</v>
      </c>
      <c r="H17" s="88">
        <v>3307</v>
      </c>
    </row>
    <row r="18" spans="1:8" ht="12.75">
      <c r="A18" s="65">
        <v>1994</v>
      </c>
      <c r="B18" s="87">
        <v>10.451</v>
      </c>
      <c r="C18" s="88">
        <v>58.17050999904315</v>
      </c>
      <c r="D18" s="87">
        <v>60.794</v>
      </c>
      <c r="E18" s="89">
        <v>48.03288738235189</v>
      </c>
      <c r="F18" s="90">
        <v>29201.113555227</v>
      </c>
      <c r="G18" s="88">
        <v>3008</v>
      </c>
      <c r="H18" s="88">
        <v>3808</v>
      </c>
    </row>
    <row r="19" spans="1:8" ht="12.75">
      <c r="A19" s="91">
        <v>1995</v>
      </c>
      <c r="B19" s="92">
        <v>9.913</v>
      </c>
      <c r="C19" s="93">
        <v>58.1125794411379</v>
      </c>
      <c r="D19" s="92">
        <v>57.607</v>
      </c>
      <c r="E19" s="94">
        <v>55.329174329571</v>
      </c>
      <c r="F19" s="95">
        <v>31873.477456035966</v>
      </c>
      <c r="G19" s="93">
        <v>1551</v>
      </c>
      <c r="H19" s="88">
        <v>2386</v>
      </c>
    </row>
    <row r="20" spans="1:8" ht="12.75">
      <c r="A20" s="91">
        <v>1996</v>
      </c>
      <c r="B20" s="96">
        <v>10.2</v>
      </c>
      <c r="C20" s="93">
        <v>65.29411764705883</v>
      </c>
      <c r="D20" s="96">
        <v>66.6</v>
      </c>
      <c r="E20" s="97">
        <v>64.83718582092243</v>
      </c>
      <c r="F20" s="93">
        <v>43181.56575673434</v>
      </c>
      <c r="G20" s="93">
        <v>4223</v>
      </c>
      <c r="H20" s="88">
        <v>2939</v>
      </c>
    </row>
    <row r="21" spans="1:8" ht="12.75">
      <c r="A21" s="91">
        <v>1997</v>
      </c>
      <c r="B21" s="96">
        <v>8.9</v>
      </c>
      <c r="C21" s="93">
        <v>68.87640449438202</v>
      </c>
      <c r="D21" s="96">
        <v>61.3</v>
      </c>
      <c r="E21" s="97">
        <v>64.57875061603741</v>
      </c>
      <c r="F21" s="93">
        <v>39586.774127630924</v>
      </c>
      <c r="G21" s="93">
        <v>4051</v>
      </c>
      <c r="H21" s="88">
        <v>3550</v>
      </c>
    </row>
    <row r="22" spans="1:8" ht="12.75">
      <c r="A22" s="91">
        <v>1998</v>
      </c>
      <c r="B22" s="96">
        <v>8.9</v>
      </c>
      <c r="C22" s="93">
        <v>66.74157303370787</v>
      </c>
      <c r="D22" s="96">
        <v>59.4</v>
      </c>
      <c r="E22" s="97">
        <v>63.8935968170399</v>
      </c>
      <c r="F22" s="93">
        <v>37952.7965093217</v>
      </c>
      <c r="G22" s="93">
        <v>2581</v>
      </c>
      <c r="H22" s="88">
        <v>3986</v>
      </c>
    </row>
    <row r="23" spans="1:8" ht="12.75">
      <c r="A23" s="91">
        <v>1999</v>
      </c>
      <c r="B23" s="96">
        <v>8.6</v>
      </c>
      <c r="C23" s="93">
        <f>D23/B23*10</f>
        <v>61.74418604651163</v>
      </c>
      <c r="D23" s="96">
        <v>53.1</v>
      </c>
      <c r="E23" s="97">
        <v>69.4229081773707</v>
      </c>
      <c r="F23" s="93">
        <f>D23*E23*10</f>
        <v>36863.56424218384</v>
      </c>
      <c r="G23" s="93">
        <v>4398</v>
      </c>
      <c r="H23" s="88">
        <v>3831</v>
      </c>
    </row>
    <row r="24" spans="1:8" ht="12.75">
      <c r="A24" s="91">
        <v>2000</v>
      </c>
      <c r="B24" s="96">
        <v>7.9</v>
      </c>
      <c r="C24" s="93">
        <f>D24/B24*10</f>
        <v>65.18987341772151</v>
      </c>
      <c r="D24" s="96">
        <v>51.5</v>
      </c>
      <c r="E24" s="97">
        <v>61.60374069933769</v>
      </c>
      <c r="F24" s="93">
        <f>D24*E24*10</f>
        <v>31725.926460158913</v>
      </c>
      <c r="G24" s="93">
        <v>1842.432</v>
      </c>
      <c r="H24" s="88">
        <v>3389.167</v>
      </c>
    </row>
    <row r="25" spans="1:8" ht="12.75">
      <c r="A25" s="91">
        <v>2001</v>
      </c>
      <c r="B25" s="96">
        <v>6.655</v>
      </c>
      <c r="C25" s="93">
        <f>D25/B25*10</f>
        <v>71.97145003756573</v>
      </c>
      <c r="D25" s="96">
        <v>47.897</v>
      </c>
      <c r="E25" s="97">
        <v>96.55</v>
      </c>
      <c r="F25" s="93">
        <f>D25*E25*10</f>
        <v>46244.553499999995</v>
      </c>
      <c r="G25" s="93">
        <v>2113.266</v>
      </c>
      <c r="H25" s="88">
        <v>8500.045</v>
      </c>
    </row>
    <row r="26" spans="1:8" ht="12.75">
      <c r="A26" s="91">
        <v>2002</v>
      </c>
      <c r="B26" s="96">
        <v>12.014</v>
      </c>
      <c r="C26" s="93">
        <f>D26/B26*10</f>
        <v>62.365573497586155</v>
      </c>
      <c r="D26" s="96">
        <v>74.926</v>
      </c>
      <c r="E26" s="97">
        <v>67.14</v>
      </c>
      <c r="F26" s="93">
        <f>D26*E26*10</f>
        <v>50305.3164</v>
      </c>
      <c r="G26" s="93">
        <v>5917.212</v>
      </c>
      <c r="H26" s="88">
        <v>6024.701</v>
      </c>
    </row>
    <row r="27" spans="1:8" ht="13.5" thickBot="1">
      <c r="A27" s="67" t="s">
        <v>326</v>
      </c>
      <c r="B27" s="98">
        <v>7.6</v>
      </c>
      <c r="C27" s="99">
        <f>D27/B27*10</f>
        <v>73.15789473684211</v>
      </c>
      <c r="D27" s="98">
        <v>55.6</v>
      </c>
      <c r="E27" s="100">
        <v>70.9</v>
      </c>
      <c r="F27" s="99">
        <f>D27*E27*10</f>
        <v>39420.4</v>
      </c>
      <c r="G27" s="99"/>
      <c r="H27" s="101"/>
    </row>
    <row r="28" ht="12.75">
      <c r="A28" s="58" t="s">
        <v>321</v>
      </c>
    </row>
    <row r="29" ht="12.75">
      <c r="A29" s="58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452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353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>
        <v>140</v>
      </c>
      <c r="D8" s="307">
        <v>17</v>
      </c>
      <c r="E8" s="301">
        <v>157</v>
      </c>
      <c r="F8" s="300" t="s">
        <v>20</v>
      </c>
      <c r="G8" s="300">
        <v>6000</v>
      </c>
      <c r="H8" s="307">
        <v>9000</v>
      </c>
      <c r="I8" s="300">
        <v>993</v>
      </c>
      <c r="J8" s="285"/>
      <c r="K8" s="285"/>
    </row>
    <row r="9" spans="1:11" ht="12.75">
      <c r="A9" s="77" t="s">
        <v>230</v>
      </c>
      <c r="B9" s="272" t="s">
        <v>20</v>
      </c>
      <c r="C9" s="272">
        <v>37</v>
      </c>
      <c r="D9" s="267" t="s">
        <v>20</v>
      </c>
      <c r="E9" s="267">
        <v>37</v>
      </c>
      <c r="F9" s="272" t="s">
        <v>20</v>
      </c>
      <c r="G9" s="272">
        <v>3970</v>
      </c>
      <c r="H9" s="267" t="s">
        <v>20</v>
      </c>
      <c r="I9" s="272">
        <v>147</v>
      </c>
      <c r="J9" s="285"/>
      <c r="K9" s="285"/>
    </row>
    <row r="10" spans="1:11" ht="12.75">
      <c r="A10" s="77" t="s">
        <v>231</v>
      </c>
      <c r="B10" s="267" t="s">
        <v>20</v>
      </c>
      <c r="C10" s="267">
        <v>32</v>
      </c>
      <c r="D10" s="267" t="s">
        <v>20</v>
      </c>
      <c r="E10" s="267">
        <v>32</v>
      </c>
      <c r="F10" s="272" t="s">
        <v>20</v>
      </c>
      <c r="G10" s="272">
        <v>11000</v>
      </c>
      <c r="H10" s="267" t="s">
        <v>20</v>
      </c>
      <c r="I10" s="267">
        <v>352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47</v>
      </c>
      <c r="D11" s="267" t="s">
        <v>20</v>
      </c>
      <c r="E11" s="267">
        <v>47</v>
      </c>
      <c r="F11" s="272">
        <v>6000</v>
      </c>
      <c r="G11" s="272">
        <v>9630</v>
      </c>
      <c r="H11" s="267" t="s">
        <v>20</v>
      </c>
      <c r="I11" s="272">
        <v>453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256</v>
      </c>
      <c r="D12" s="305">
        <v>17</v>
      </c>
      <c r="E12" s="302">
        <v>273</v>
      </c>
      <c r="F12" s="303" t="s">
        <v>20</v>
      </c>
      <c r="G12" s="303">
        <v>6998</v>
      </c>
      <c r="H12" s="305">
        <v>9000</v>
      </c>
      <c r="I12" s="302">
        <v>1945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28</v>
      </c>
      <c r="C14" s="302" t="s">
        <v>20</v>
      </c>
      <c r="D14" s="302" t="s">
        <v>20</v>
      </c>
      <c r="E14" s="302">
        <v>28</v>
      </c>
      <c r="F14" s="303">
        <v>5000</v>
      </c>
      <c r="G14" s="302" t="s">
        <v>20</v>
      </c>
      <c r="H14" s="302" t="s">
        <v>20</v>
      </c>
      <c r="I14" s="303">
        <v>140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>
        <v>22</v>
      </c>
      <c r="C16" s="302" t="s">
        <v>20</v>
      </c>
      <c r="D16" s="302" t="s">
        <v>20</v>
      </c>
      <c r="E16" s="302">
        <v>22</v>
      </c>
      <c r="F16" s="303">
        <v>5000</v>
      </c>
      <c r="G16" s="303" t="s">
        <v>20</v>
      </c>
      <c r="H16" s="302" t="s">
        <v>20</v>
      </c>
      <c r="I16" s="302">
        <v>110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45</v>
      </c>
      <c r="D18" s="267" t="s">
        <v>20</v>
      </c>
      <c r="E18" s="267">
        <v>45</v>
      </c>
      <c r="F18" s="272" t="s">
        <v>20</v>
      </c>
      <c r="G18" s="272">
        <v>6500</v>
      </c>
      <c r="H18" s="267" t="s">
        <v>20</v>
      </c>
      <c r="I18" s="272">
        <v>293</v>
      </c>
      <c r="J18" s="285"/>
      <c r="K18" s="285"/>
    </row>
    <row r="19" spans="1:11" ht="12.75">
      <c r="A19" s="77" t="s">
        <v>237</v>
      </c>
      <c r="B19" s="272">
        <v>18</v>
      </c>
      <c r="C19" s="271">
        <v>4</v>
      </c>
      <c r="D19" s="267" t="s">
        <v>20</v>
      </c>
      <c r="E19" s="267">
        <v>22</v>
      </c>
      <c r="F19" s="272">
        <v>6000</v>
      </c>
      <c r="G19" s="271">
        <v>8000</v>
      </c>
      <c r="H19" s="267" t="s">
        <v>20</v>
      </c>
      <c r="I19" s="272">
        <v>140</v>
      </c>
      <c r="J19" s="285"/>
      <c r="K19" s="285"/>
    </row>
    <row r="20" spans="1:11" ht="12.75">
      <c r="A20" s="77" t="s">
        <v>238</v>
      </c>
      <c r="B20" s="272">
        <v>20</v>
      </c>
      <c r="C20" s="272">
        <v>6</v>
      </c>
      <c r="D20" s="267" t="s">
        <v>20</v>
      </c>
      <c r="E20" s="267">
        <v>26</v>
      </c>
      <c r="F20" s="272">
        <v>5000</v>
      </c>
      <c r="G20" s="272">
        <v>8000</v>
      </c>
      <c r="H20" s="267" t="s">
        <v>20</v>
      </c>
      <c r="I20" s="272">
        <v>148</v>
      </c>
      <c r="J20" s="285"/>
      <c r="K20" s="285"/>
    </row>
    <row r="21" spans="1:11" ht="12.75">
      <c r="A21" s="286" t="s">
        <v>366</v>
      </c>
      <c r="B21" s="302">
        <v>38</v>
      </c>
      <c r="C21" s="302">
        <v>55</v>
      </c>
      <c r="D21" s="302" t="s">
        <v>20</v>
      </c>
      <c r="E21" s="302">
        <v>93</v>
      </c>
      <c r="F21" s="303">
        <v>5474</v>
      </c>
      <c r="G21" s="303">
        <v>6773</v>
      </c>
      <c r="H21" s="302" t="s">
        <v>20</v>
      </c>
      <c r="I21" s="302">
        <v>581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705</v>
      </c>
      <c r="D23" s="302" t="s">
        <v>20</v>
      </c>
      <c r="E23" s="302">
        <v>705</v>
      </c>
      <c r="F23" s="302" t="s">
        <v>20</v>
      </c>
      <c r="G23" s="303">
        <v>5416</v>
      </c>
      <c r="H23" s="302" t="s">
        <v>20</v>
      </c>
      <c r="I23" s="303">
        <v>3818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1843</v>
      </c>
      <c r="D25" s="302" t="s">
        <v>20</v>
      </c>
      <c r="E25" s="302">
        <v>1843</v>
      </c>
      <c r="F25" s="302" t="s">
        <v>20</v>
      </c>
      <c r="G25" s="303">
        <v>8643</v>
      </c>
      <c r="H25" s="302" t="s">
        <v>20</v>
      </c>
      <c r="I25" s="303">
        <v>15929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>
        <v>1235</v>
      </c>
      <c r="D27" s="267" t="s">
        <v>20</v>
      </c>
      <c r="E27" s="267">
        <v>1235</v>
      </c>
      <c r="F27" s="267" t="s">
        <v>20</v>
      </c>
      <c r="G27" s="272">
        <v>5750</v>
      </c>
      <c r="H27" s="267" t="s">
        <v>20</v>
      </c>
      <c r="I27" s="267">
        <v>7101</v>
      </c>
      <c r="J27" s="285"/>
      <c r="K27" s="285"/>
    </row>
    <row r="28" spans="1:11" ht="12.75">
      <c r="A28" s="77" t="s">
        <v>242</v>
      </c>
      <c r="B28" s="267" t="s">
        <v>20</v>
      </c>
      <c r="C28" s="267" t="s">
        <v>20</v>
      </c>
      <c r="D28" s="267" t="s">
        <v>20</v>
      </c>
      <c r="E28" s="267" t="s">
        <v>20</v>
      </c>
      <c r="F28" s="267" t="s">
        <v>20</v>
      </c>
      <c r="G28" s="272" t="s">
        <v>20</v>
      </c>
      <c r="H28" s="267" t="s">
        <v>20</v>
      </c>
      <c r="I28" s="267" t="s">
        <v>20</v>
      </c>
      <c r="J28" s="285"/>
      <c r="K28" s="285"/>
    </row>
    <row r="29" spans="1:11" ht="12.75">
      <c r="A29" s="77" t="s">
        <v>243</v>
      </c>
      <c r="B29" s="271">
        <v>1812</v>
      </c>
      <c r="C29" s="272">
        <v>2983</v>
      </c>
      <c r="D29" s="267" t="s">
        <v>20</v>
      </c>
      <c r="E29" s="267">
        <v>4795</v>
      </c>
      <c r="F29" s="271">
        <v>1000</v>
      </c>
      <c r="G29" s="272">
        <v>6500</v>
      </c>
      <c r="H29" s="267" t="s">
        <v>20</v>
      </c>
      <c r="I29" s="272">
        <v>21201</v>
      </c>
      <c r="J29" s="285"/>
      <c r="K29" s="285"/>
    </row>
    <row r="30" spans="1:11" ht="12.75">
      <c r="A30" s="286" t="s">
        <v>367</v>
      </c>
      <c r="B30" s="305">
        <v>1812</v>
      </c>
      <c r="C30" s="302">
        <v>4218</v>
      </c>
      <c r="D30" s="302" t="s">
        <v>20</v>
      </c>
      <c r="E30" s="302">
        <v>6030</v>
      </c>
      <c r="F30" s="305">
        <v>1000</v>
      </c>
      <c r="G30" s="303">
        <v>6280</v>
      </c>
      <c r="H30" s="302" t="s">
        <v>20</v>
      </c>
      <c r="I30" s="302">
        <v>28302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6</v>
      </c>
      <c r="C32" s="304">
        <v>192</v>
      </c>
      <c r="D32" s="271">
        <v>1</v>
      </c>
      <c r="E32" s="267">
        <v>199</v>
      </c>
      <c r="F32" s="304">
        <v>5266</v>
      </c>
      <c r="G32" s="304">
        <v>9897</v>
      </c>
      <c r="H32" s="271">
        <v>13000</v>
      </c>
      <c r="I32" s="272">
        <v>1945</v>
      </c>
      <c r="J32" s="285"/>
      <c r="K32" s="285"/>
    </row>
    <row r="33" spans="1:11" ht="12.75">
      <c r="A33" s="77" t="s">
        <v>245</v>
      </c>
      <c r="B33" s="304">
        <v>32</v>
      </c>
      <c r="C33" s="304">
        <v>25</v>
      </c>
      <c r="D33" s="267" t="s">
        <v>20</v>
      </c>
      <c r="E33" s="267">
        <v>57</v>
      </c>
      <c r="F33" s="304">
        <v>5000</v>
      </c>
      <c r="G33" s="304">
        <v>8500</v>
      </c>
      <c r="H33" s="267" t="s">
        <v>20</v>
      </c>
      <c r="I33" s="272">
        <v>372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28</v>
      </c>
      <c r="D34" s="267" t="s">
        <v>20</v>
      </c>
      <c r="E34" s="267">
        <v>28</v>
      </c>
      <c r="F34" s="304" t="s">
        <v>20</v>
      </c>
      <c r="G34" s="304">
        <v>8500</v>
      </c>
      <c r="H34" s="267" t="s">
        <v>20</v>
      </c>
      <c r="I34" s="272">
        <v>238</v>
      </c>
      <c r="J34" s="285"/>
      <c r="K34" s="285"/>
    </row>
    <row r="35" spans="1:11" ht="12.75">
      <c r="A35" s="77" t="s">
        <v>247</v>
      </c>
      <c r="B35" s="304" t="s">
        <v>20</v>
      </c>
      <c r="C35" s="304">
        <v>56</v>
      </c>
      <c r="D35" s="267" t="s">
        <v>20</v>
      </c>
      <c r="E35" s="267">
        <v>56</v>
      </c>
      <c r="F35" s="304" t="s">
        <v>20</v>
      </c>
      <c r="G35" s="304">
        <v>7150</v>
      </c>
      <c r="H35" s="267" t="s">
        <v>20</v>
      </c>
      <c r="I35" s="272">
        <v>400</v>
      </c>
      <c r="J35" s="285"/>
      <c r="K35" s="285"/>
    </row>
    <row r="36" spans="1:11" ht="12.75">
      <c r="A36" s="286" t="s">
        <v>248</v>
      </c>
      <c r="B36" s="302">
        <v>38</v>
      </c>
      <c r="C36" s="302">
        <v>301</v>
      </c>
      <c r="D36" s="305">
        <v>1</v>
      </c>
      <c r="E36" s="302">
        <v>340</v>
      </c>
      <c r="F36" s="303">
        <v>5042</v>
      </c>
      <c r="G36" s="303">
        <v>9140</v>
      </c>
      <c r="H36" s="305">
        <v>13000</v>
      </c>
      <c r="I36" s="302">
        <v>2955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>
        <v>5</v>
      </c>
      <c r="C38" s="303">
        <v>31</v>
      </c>
      <c r="D38" s="302" t="s">
        <v>20</v>
      </c>
      <c r="E38" s="302">
        <v>36</v>
      </c>
      <c r="F38" s="303">
        <v>1400</v>
      </c>
      <c r="G38" s="303">
        <v>6000</v>
      </c>
      <c r="H38" s="302" t="s">
        <v>20</v>
      </c>
      <c r="I38" s="303">
        <v>193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5</v>
      </c>
      <c r="D40" s="267" t="s">
        <v>20</v>
      </c>
      <c r="E40" s="267">
        <v>5</v>
      </c>
      <c r="F40" s="267" t="s">
        <v>20</v>
      </c>
      <c r="G40" s="272">
        <v>4500</v>
      </c>
      <c r="H40" s="267" t="s">
        <v>20</v>
      </c>
      <c r="I40" s="272">
        <v>23</v>
      </c>
      <c r="J40" s="285"/>
      <c r="K40" s="285"/>
    </row>
    <row r="41" spans="1:11" ht="12.75">
      <c r="A41" s="77" t="s">
        <v>251</v>
      </c>
      <c r="B41" s="272">
        <v>16</v>
      </c>
      <c r="C41" s="272">
        <v>13</v>
      </c>
      <c r="D41" s="267" t="s">
        <v>20</v>
      </c>
      <c r="E41" s="267">
        <v>29</v>
      </c>
      <c r="F41" s="272">
        <v>4000</v>
      </c>
      <c r="G41" s="272">
        <v>6500</v>
      </c>
      <c r="H41" s="267" t="s">
        <v>20</v>
      </c>
      <c r="I41" s="272">
        <v>149</v>
      </c>
      <c r="J41" s="285"/>
      <c r="K41" s="285"/>
    </row>
    <row r="42" spans="1:11" ht="12.75">
      <c r="A42" s="77" t="s">
        <v>252</v>
      </c>
      <c r="B42" s="272" t="s">
        <v>20</v>
      </c>
      <c r="C42" s="272">
        <v>15</v>
      </c>
      <c r="D42" s="267" t="s">
        <v>20</v>
      </c>
      <c r="E42" s="267">
        <v>15</v>
      </c>
      <c r="F42" s="272" t="s">
        <v>20</v>
      </c>
      <c r="G42" s="272">
        <v>5000</v>
      </c>
      <c r="H42" s="267" t="s">
        <v>20</v>
      </c>
      <c r="I42" s="272">
        <v>75</v>
      </c>
      <c r="J42" s="285"/>
      <c r="K42" s="285"/>
    </row>
    <row r="43" spans="1:11" ht="12.75">
      <c r="A43" s="77" t="s">
        <v>253</v>
      </c>
      <c r="B43" s="267" t="s">
        <v>20</v>
      </c>
      <c r="C43" s="272" t="s">
        <v>20</v>
      </c>
      <c r="D43" s="267" t="s">
        <v>20</v>
      </c>
      <c r="E43" s="267" t="s">
        <v>20</v>
      </c>
      <c r="F43" s="267" t="s">
        <v>20</v>
      </c>
      <c r="G43" s="272" t="s">
        <v>20</v>
      </c>
      <c r="H43" s="267" t="s">
        <v>20</v>
      </c>
      <c r="I43" s="272" t="s">
        <v>20</v>
      </c>
      <c r="J43" s="285"/>
      <c r="K43" s="285"/>
    </row>
    <row r="44" spans="1:11" ht="12.75">
      <c r="A44" s="77" t="s">
        <v>254</v>
      </c>
      <c r="B44" s="272" t="s">
        <v>20</v>
      </c>
      <c r="C44" s="272">
        <v>5</v>
      </c>
      <c r="D44" s="267" t="s">
        <v>20</v>
      </c>
      <c r="E44" s="267">
        <v>5</v>
      </c>
      <c r="F44" s="272" t="s">
        <v>20</v>
      </c>
      <c r="G44" s="272">
        <v>6000</v>
      </c>
      <c r="H44" s="267" t="s">
        <v>20</v>
      </c>
      <c r="I44" s="272">
        <v>30</v>
      </c>
      <c r="J44" s="285"/>
      <c r="K44" s="285"/>
    </row>
    <row r="45" spans="1:11" ht="12.75">
      <c r="A45" s="77" t="s">
        <v>255</v>
      </c>
      <c r="B45" s="267" t="s">
        <v>20</v>
      </c>
      <c r="C45" s="272">
        <v>8</v>
      </c>
      <c r="D45" s="267" t="s">
        <v>20</v>
      </c>
      <c r="E45" s="267">
        <v>8</v>
      </c>
      <c r="F45" s="267" t="s">
        <v>20</v>
      </c>
      <c r="G45" s="272">
        <v>8000</v>
      </c>
      <c r="H45" s="267" t="s">
        <v>20</v>
      </c>
      <c r="I45" s="272">
        <v>64</v>
      </c>
      <c r="J45" s="285"/>
      <c r="K45" s="285"/>
    </row>
    <row r="46" spans="1:11" ht="12.75">
      <c r="A46" s="77" t="s">
        <v>256</v>
      </c>
      <c r="B46" s="272" t="s">
        <v>20</v>
      </c>
      <c r="C46" s="272">
        <v>1</v>
      </c>
      <c r="D46" s="267" t="s">
        <v>20</v>
      </c>
      <c r="E46" s="267">
        <v>1</v>
      </c>
      <c r="F46" s="272" t="s">
        <v>20</v>
      </c>
      <c r="G46" s="272">
        <v>6000</v>
      </c>
      <c r="H46" s="267" t="s">
        <v>20</v>
      </c>
      <c r="I46" s="272">
        <v>6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900</v>
      </c>
      <c r="D47" s="267" t="s">
        <v>20</v>
      </c>
      <c r="E47" s="267">
        <v>900</v>
      </c>
      <c r="F47" s="267" t="s">
        <v>20</v>
      </c>
      <c r="G47" s="272">
        <v>7500</v>
      </c>
      <c r="H47" s="267" t="s">
        <v>20</v>
      </c>
      <c r="I47" s="272">
        <v>6750</v>
      </c>
      <c r="J47" s="285"/>
      <c r="K47" s="285"/>
    </row>
    <row r="48" spans="1:11" ht="12.75">
      <c r="A48" s="77" t="s">
        <v>258</v>
      </c>
      <c r="B48" s="272" t="s">
        <v>20</v>
      </c>
      <c r="C48" s="272">
        <v>4</v>
      </c>
      <c r="D48" s="267" t="s">
        <v>20</v>
      </c>
      <c r="E48" s="267">
        <v>4</v>
      </c>
      <c r="F48" s="272" t="s">
        <v>20</v>
      </c>
      <c r="G48" s="272">
        <v>8000</v>
      </c>
      <c r="H48" s="267" t="s">
        <v>20</v>
      </c>
      <c r="I48" s="272">
        <v>32</v>
      </c>
      <c r="J48" s="285"/>
      <c r="K48" s="285"/>
    </row>
    <row r="49" spans="1:11" ht="12.75">
      <c r="A49" s="286" t="s">
        <v>368</v>
      </c>
      <c r="B49" s="302">
        <v>16</v>
      </c>
      <c r="C49" s="302">
        <v>951</v>
      </c>
      <c r="D49" s="302" t="s">
        <v>20</v>
      </c>
      <c r="E49" s="302">
        <v>967</v>
      </c>
      <c r="F49" s="303">
        <v>4000</v>
      </c>
      <c r="G49" s="303">
        <v>7428</v>
      </c>
      <c r="H49" s="302" t="s">
        <v>20</v>
      </c>
      <c r="I49" s="302">
        <v>7129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3</v>
      </c>
      <c r="D51" s="302" t="s">
        <v>20</v>
      </c>
      <c r="E51" s="302">
        <v>3</v>
      </c>
      <c r="F51" s="302" t="s">
        <v>20</v>
      </c>
      <c r="G51" s="303">
        <v>12000</v>
      </c>
      <c r="H51" s="302" t="s">
        <v>20</v>
      </c>
      <c r="I51" s="303">
        <v>36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71">
        <v>10</v>
      </c>
      <c r="C53" s="272">
        <v>550</v>
      </c>
      <c r="D53" s="267" t="s">
        <v>20</v>
      </c>
      <c r="E53" s="267">
        <v>560</v>
      </c>
      <c r="F53" s="271">
        <v>1800</v>
      </c>
      <c r="G53" s="272">
        <v>6500</v>
      </c>
      <c r="H53" s="267" t="s">
        <v>20</v>
      </c>
      <c r="I53" s="272">
        <v>3593</v>
      </c>
      <c r="J53" s="285"/>
      <c r="K53" s="285"/>
    </row>
    <row r="54" spans="1:11" ht="12.75">
      <c r="A54" s="77" t="s">
        <v>261</v>
      </c>
      <c r="B54" s="267" t="s">
        <v>20</v>
      </c>
      <c r="C54" s="272">
        <v>4</v>
      </c>
      <c r="D54" s="267" t="s">
        <v>20</v>
      </c>
      <c r="E54" s="267">
        <v>4</v>
      </c>
      <c r="F54" s="267" t="s">
        <v>20</v>
      </c>
      <c r="G54" s="272">
        <v>7100</v>
      </c>
      <c r="H54" s="267" t="s">
        <v>20</v>
      </c>
      <c r="I54" s="272">
        <v>28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3</v>
      </c>
      <c r="D55" s="267" t="s">
        <v>20</v>
      </c>
      <c r="E55" s="267">
        <v>3</v>
      </c>
      <c r="F55" s="267" t="s">
        <v>20</v>
      </c>
      <c r="G55" s="272">
        <v>5000</v>
      </c>
      <c r="H55" s="267" t="s">
        <v>20</v>
      </c>
      <c r="I55" s="272">
        <v>15</v>
      </c>
      <c r="J55" s="285"/>
      <c r="K55" s="285"/>
    </row>
    <row r="56" spans="1:11" ht="12.75">
      <c r="A56" s="77" t="s">
        <v>263</v>
      </c>
      <c r="B56" s="267" t="s">
        <v>20</v>
      </c>
      <c r="C56" s="272">
        <v>6</v>
      </c>
      <c r="D56" s="267" t="s">
        <v>20</v>
      </c>
      <c r="E56" s="267">
        <v>6</v>
      </c>
      <c r="F56" s="267" t="s">
        <v>20</v>
      </c>
      <c r="G56" s="272">
        <v>7000</v>
      </c>
      <c r="H56" s="267" t="s">
        <v>20</v>
      </c>
      <c r="I56" s="272">
        <v>42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106</v>
      </c>
      <c r="D57" s="267" t="s">
        <v>20</v>
      </c>
      <c r="E57" s="267">
        <v>106</v>
      </c>
      <c r="F57" s="267" t="s">
        <v>20</v>
      </c>
      <c r="G57" s="272">
        <v>7100</v>
      </c>
      <c r="H57" s="267" t="s">
        <v>20</v>
      </c>
      <c r="I57" s="272">
        <v>753</v>
      </c>
      <c r="J57" s="285"/>
      <c r="K57" s="285"/>
    </row>
    <row r="58" spans="1:11" ht="12.75">
      <c r="A58" s="286" t="s">
        <v>265</v>
      </c>
      <c r="B58" s="305">
        <v>10</v>
      </c>
      <c r="C58" s="302">
        <v>669</v>
      </c>
      <c r="D58" s="302" t="s">
        <v>20</v>
      </c>
      <c r="E58" s="302">
        <v>679</v>
      </c>
      <c r="F58" s="305">
        <v>1800</v>
      </c>
      <c r="G58" s="303">
        <v>6596</v>
      </c>
      <c r="H58" s="302" t="s">
        <v>20</v>
      </c>
      <c r="I58" s="302">
        <v>4431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55</v>
      </c>
      <c r="D60" s="272" t="s">
        <v>20</v>
      </c>
      <c r="E60" s="267">
        <v>55</v>
      </c>
      <c r="F60" s="267" t="s">
        <v>20</v>
      </c>
      <c r="G60" s="272">
        <v>9000</v>
      </c>
      <c r="H60" s="272" t="s">
        <v>20</v>
      </c>
      <c r="I60" s="272">
        <v>495</v>
      </c>
      <c r="J60" s="285"/>
      <c r="K60" s="285"/>
    </row>
    <row r="61" spans="1:11" ht="12.75">
      <c r="A61" s="77" t="s">
        <v>267</v>
      </c>
      <c r="B61" s="272">
        <v>5</v>
      </c>
      <c r="C61" s="272">
        <v>94</v>
      </c>
      <c r="D61" s="267" t="s">
        <v>20</v>
      </c>
      <c r="E61" s="267">
        <v>99</v>
      </c>
      <c r="F61" s="272">
        <v>3500</v>
      </c>
      <c r="G61" s="272">
        <v>7400</v>
      </c>
      <c r="H61" s="267" t="s">
        <v>20</v>
      </c>
      <c r="I61" s="272">
        <v>713</v>
      </c>
      <c r="J61" s="285"/>
      <c r="K61" s="285"/>
    </row>
    <row r="62" spans="1:11" ht="12.75">
      <c r="A62" s="77" t="s">
        <v>268</v>
      </c>
      <c r="B62" s="267" t="s">
        <v>20</v>
      </c>
      <c r="C62" s="272">
        <v>15</v>
      </c>
      <c r="D62" s="267" t="s">
        <v>20</v>
      </c>
      <c r="E62" s="267">
        <v>15</v>
      </c>
      <c r="F62" s="267" t="s">
        <v>20</v>
      </c>
      <c r="G62" s="272">
        <v>8000</v>
      </c>
      <c r="H62" s="267" t="s">
        <v>20</v>
      </c>
      <c r="I62" s="272">
        <v>120</v>
      </c>
      <c r="J62" s="285"/>
      <c r="K62" s="285"/>
    </row>
    <row r="63" spans="1:11" ht="12.75">
      <c r="A63" s="286" t="s">
        <v>269</v>
      </c>
      <c r="B63" s="302">
        <v>5</v>
      </c>
      <c r="C63" s="302">
        <v>164</v>
      </c>
      <c r="D63" s="302" t="s">
        <v>20</v>
      </c>
      <c r="E63" s="302">
        <v>169</v>
      </c>
      <c r="F63" s="303">
        <v>3500</v>
      </c>
      <c r="G63" s="303">
        <v>7991</v>
      </c>
      <c r="H63" s="303" t="s">
        <v>20</v>
      </c>
      <c r="I63" s="302">
        <v>1328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79</v>
      </c>
      <c r="D65" s="305">
        <v>4</v>
      </c>
      <c r="E65" s="302">
        <v>83</v>
      </c>
      <c r="F65" s="302" t="s">
        <v>20</v>
      </c>
      <c r="G65" s="303">
        <v>9800</v>
      </c>
      <c r="H65" s="305">
        <v>16200</v>
      </c>
      <c r="I65" s="303">
        <v>839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>
        <v>30</v>
      </c>
      <c r="D67" s="267" t="s">
        <v>20</v>
      </c>
      <c r="E67" s="267">
        <v>30</v>
      </c>
      <c r="F67" s="267" t="s">
        <v>20</v>
      </c>
      <c r="G67" s="272">
        <v>8000</v>
      </c>
      <c r="H67" s="267" t="s">
        <v>20</v>
      </c>
      <c r="I67" s="272">
        <v>240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45</v>
      </c>
      <c r="D68" s="267" t="s">
        <v>20</v>
      </c>
      <c r="E68" s="267">
        <v>45</v>
      </c>
      <c r="F68" s="267" t="s">
        <v>20</v>
      </c>
      <c r="G68" s="272">
        <v>8000</v>
      </c>
      <c r="H68" s="267" t="s">
        <v>20</v>
      </c>
      <c r="I68" s="272">
        <v>360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75</v>
      </c>
      <c r="D69" s="302" t="s">
        <v>20</v>
      </c>
      <c r="E69" s="302">
        <v>75</v>
      </c>
      <c r="F69" s="302" t="s">
        <v>20</v>
      </c>
      <c r="G69" s="303">
        <v>8000</v>
      </c>
      <c r="H69" s="302" t="s">
        <v>20</v>
      </c>
      <c r="I69" s="302">
        <v>600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>
        <v>40</v>
      </c>
      <c r="D71" s="272" t="s">
        <v>20</v>
      </c>
      <c r="E71" s="267">
        <v>40</v>
      </c>
      <c r="F71" s="267" t="s">
        <v>20</v>
      </c>
      <c r="G71" s="272">
        <v>10000</v>
      </c>
      <c r="H71" s="272" t="s">
        <v>20</v>
      </c>
      <c r="I71" s="272">
        <v>400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141</v>
      </c>
      <c r="D72" s="267" t="s">
        <v>20</v>
      </c>
      <c r="E72" s="267">
        <v>141</v>
      </c>
      <c r="F72" s="267" t="s">
        <v>20</v>
      </c>
      <c r="G72" s="272">
        <v>15426</v>
      </c>
      <c r="H72" s="267" t="s">
        <v>20</v>
      </c>
      <c r="I72" s="272">
        <v>2175</v>
      </c>
      <c r="J72" s="285"/>
      <c r="K72" s="285"/>
    </row>
    <row r="73" spans="1:11" ht="12.75">
      <c r="A73" s="77" t="s">
        <v>276</v>
      </c>
      <c r="B73" s="272">
        <v>55</v>
      </c>
      <c r="C73" s="272">
        <v>47</v>
      </c>
      <c r="D73" s="267" t="s">
        <v>20</v>
      </c>
      <c r="E73" s="267">
        <v>102</v>
      </c>
      <c r="F73" s="272">
        <v>4000</v>
      </c>
      <c r="G73" s="272">
        <v>8000</v>
      </c>
      <c r="H73" s="267" t="s">
        <v>20</v>
      </c>
      <c r="I73" s="272">
        <v>596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80</v>
      </c>
      <c r="D74" s="271">
        <v>20</v>
      </c>
      <c r="E74" s="267">
        <v>100</v>
      </c>
      <c r="F74" s="267" t="s">
        <v>20</v>
      </c>
      <c r="G74" s="272">
        <v>13700</v>
      </c>
      <c r="H74" s="271">
        <v>22000</v>
      </c>
      <c r="I74" s="272">
        <v>1536</v>
      </c>
      <c r="J74" s="285"/>
      <c r="K74" s="285"/>
    </row>
    <row r="75" spans="1:11" ht="12.75">
      <c r="A75" s="77" t="s">
        <v>278</v>
      </c>
      <c r="B75" s="272">
        <v>27</v>
      </c>
      <c r="C75" s="272">
        <v>17</v>
      </c>
      <c r="D75" s="267" t="s">
        <v>20</v>
      </c>
      <c r="E75" s="267">
        <v>44</v>
      </c>
      <c r="F75" s="272">
        <v>4500</v>
      </c>
      <c r="G75" s="272">
        <v>6000</v>
      </c>
      <c r="H75" s="267" t="s">
        <v>20</v>
      </c>
      <c r="I75" s="272">
        <v>224</v>
      </c>
      <c r="J75" s="285"/>
      <c r="K75" s="285"/>
    </row>
    <row r="76" spans="1:11" ht="12.75">
      <c r="A76" s="77" t="s">
        <v>279</v>
      </c>
      <c r="B76" s="272" t="s">
        <v>20</v>
      </c>
      <c r="C76" s="272">
        <v>2</v>
      </c>
      <c r="D76" s="267" t="s">
        <v>20</v>
      </c>
      <c r="E76" s="267">
        <v>2</v>
      </c>
      <c r="F76" s="272" t="s">
        <v>20</v>
      </c>
      <c r="G76" s="272">
        <v>6700</v>
      </c>
      <c r="H76" s="267" t="s">
        <v>20</v>
      </c>
      <c r="I76" s="272">
        <v>13</v>
      </c>
      <c r="J76" s="285"/>
      <c r="K76" s="285"/>
    </row>
    <row r="77" spans="1:11" ht="12.75">
      <c r="A77" s="77" t="s">
        <v>280</v>
      </c>
      <c r="B77" s="271">
        <v>14</v>
      </c>
      <c r="C77" s="272">
        <v>152</v>
      </c>
      <c r="D77" s="267" t="s">
        <v>20</v>
      </c>
      <c r="E77" s="267">
        <v>166</v>
      </c>
      <c r="F77" s="271">
        <v>4000</v>
      </c>
      <c r="G77" s="272">
        <v>7500</v>
      </c>
      <c r="H77" s="267" t="s">
        <v>20</v>
      </c>
      <c r="I77" s="272">
        <v>1196</v>
      </c>
      <c r="J77" s="285"/>
      <c r="K77" s="285"/>
    </row>
    <row r="78" spans="1:11" ht="12.75">
      <c r="A78" s="77" t="s">
        <v>281</v>
      </c>
      <c r="B78" s="271">
        <v>3</v>
      </c>
      <c r="C78" s="272">
        <v>32</v>
      </c>
      <c r="D78" s="267" t="s">
        <v>20</v>
      </c>
      <c r="E78" s="267">
        <v>35</v>
      </c>
      <c r="F78" s="271">
        <v>3750</v>
      </c>
      <c r="G78" s="272">
        <v>9750</v>
      </c>
      <c r="H78" s="267" t="s">
        <v>20</v>
      </c>
      <c r="I78" s="272">
        <v>323</v>
      </c>
      <c r="J78" s="285"/>
      <c r="K78" s="285"/>
    </row>
    <row r="79" spans="1:11" ht="12.75">
      <c r="A79" s="286" t="s">
        <v>369</v>
      </c>
      <c r="B79" s="302">
        <v>99</v>
      </c>
      <c r="C79" s="302">
        <v>511</v>
      </c>
      <c r="D79" s="302">
        <v>20</v>
      </c>
      <c r="E79" s="302">
        <v>630</v>
      </c>
      <c r="F79" s="303">
        <v>4129</v>
      </c>
      <c r="G79" s="303">
        <v>10987</v>
      </c>
      <c r="H79" s="303">
        <v>22000</v>
      </c>
      <c r="I79" s="302">
        <v>6463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71">
        <v>23</v>
      </c>
      <c r="C81" s="272">
        <v>4</v>
      </c>
      <c r="D81" s="267" t="s">
        <v>20</v>
      </c>
      <c r="E81" s="267">
        <v>27</v>
      </c>
      <c r="F81" s="271">
        <v>1630</v>
      </c>
      <c r="G81" s="272">
        <v>8750</v>
      </c>
      <c r="H81" s="267" t="s">
        <v>20</v>
      </c>
      <c r="I81" s="272">
        <v>73</v>
      </c>
      <c r="J81" s="285"/>
      <c r="K81" s="285"/>
    </row>
    <row r="82" spans="1:11" ht="12.75">
      <c r="A82" s="77" t="s">
        <v>283</v>
      </c>
      <c r="B82" s="272">
        <v>3</v>
      </c>
      <c r="C82" s="272">
        <v>8</v>
      </c>
      <c r="D82" s="267" t="s">
        <v>20</v>
      </c>
      <c r="E82" s="267">
        <v>11</v>
      </c>
      <c r="F82" s="272">
        <v>2000</v>
      </c>
      <c r="G82" s="272">
        <v>6000</v>
      </c>
      <c r="H82" s="267" t="s">
        <v>20</v>
      </c>
      <c r="I82" s="272">
        <v>54</v>
      </c>
      <c r="J82" s="285"/>
      <c r="K82" s="285"/>
    </row>
    <row r="83" spans="1:11" ht="12.75">
      <c r="A83" s="286" t="s">
        <v>284</v>
      </c>
      <c r="B83" s="303">
        <v>26</v>
      </c>
      <c r="C83" s="303">
        <v>12</v>
      </c>
      <c r="D83" s="302" t="s">
        <v>20</v>
      </c>
      <c r="E83" s="302">
        <v>38</v>
      </c>
      <c r="F83" s="303">
        <v>1673</v>
      </c>
      <c r="G83" s="303">
        <v>6917</v>
      </c>
      <c r="H83" s="302" t="s">
        <v>20</v>
      </c>
      <c r="I83" s="303">
        <v>127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2099</v>
      </c>
      <c r="C85" s="277">
        <v>9873</v>
      </c>
      <c r="D85" s="277">
        <v>42</v>
      </c>
      <c r="E85" s="277">
        <v>12014</v>
      </c>
      <c r="F85" s="306">
        <v>1439</v>
      </c>
      <c r="G85" s="306">
        <v>7215</v>
      </c>
      <c r="H85" s="306">
        <v>15971</v>
      </c>
      <c r="I85" s="277">
        <v>74926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3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8" customWidth="1"/>
    <col min="9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68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69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67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83">
        <v>17.1</v>
      </c>
      <c r="C9" s="84">
        <v>84.2</v>
      </c>
      <c r="D9" s="83">
        <v>143.9</v>
      </c>
      <c r="E9" s="85">
        <v>26.937362518481123</v>
      </c>
      <c r="F9" s="86">
        <v>43357.013210246056</v>
      </c>
      <c r="G9" s="84" t="s">
        <v>20</v>
      </c>
      <c r="H9" s="84">
        <v>4487</v>
      </c>
    </row>
    <row r="10" spans="1:8" ht="12.75">
      <c r="A10" s="65">
        <v>1986</v>
      </c>
      <c r="B10" s="87">
        <v>16.9</v>
      </c>
      <c r="C10" s="88">
        <v>91.9</v>
      </c>
      <c r="D10" s="87">
        <v>155.4</v>
      </c>
      <c r="E10" s="89">
        <v>22.243457983243783</v>
      </c>
      <c r="F10" s="90">
        <v>34083.396439604294</v>
      </c>
      <c r="G10" s="88" t="s">
        <v>20</v>
      </c>
      <c r="H10" s="88">
        <v>7276</v>
      </c>
    </row>
    <row r="11" spans="1:8" ht="12.75">
      <c r="A11" s="65">
        <v>1987</v>
      </c>
      <c r="B11" s="87">
        <v>18.1</v>
      </c>
      <c r="C11" s="88">
        <v>88.3</v>
      </c>
      <c r="D11" s="87">
        <v>159.8</v>
      </c>
      <c r="E11" s="89">
        <v>25.15235656846129</v>
      </c>
      <c r="F11" s="90">
        <v>37725.52979217001</v>
      </c>
      <c r="G11" s="88" t="s">
        <v>20</v>
      </c>
      <c r="H11" s="88">
        <v>5212</v>
      </c>
    </row>
    <row r="12" spans="1:8" ht="12.75">
      <c r="A12" s="65">
        <v>1988</v>
      </c>
      <c r="B12" s="87">
        <v>17.2</v>
      </c>
      <c r="C12" s="88">
        <v>88.5</v>
      </c>
      <c r="D12" s="87">
        <v>152.2</v>
      </c>
      <c r="E12" s="89">
        <v>32.93546332023127</v>
      </c>
      <c r="F12" s="90">
        <v>50130.41962665128</v>
      </c>
      <c r="G12" s="88">
        <v>80</v>
      </c>
      <c r="H12" s="88">
        <v>3875</v>
      </c>
    </row>
    <row r="13" spans="1:8" ht="12.75">
      <c r="A13" s="65">
        <v>1989</v>
      </c>
      <c r="B13" s="87">
        <v>16.6</v>
      </c>
      <c r="C13" s="88">
        <v>79</v>
      </c>
      <c r="D13" s="87">
        <v>131.2</v>
      </c>
      <c r="E13" s="89">
        <v>33.181878283028624</v>
      </c>
      <c r="F13" s="90">
        <v>43534.62430733354</v>
      </c>
      <c r="G13" s="88">
        <v>1</v>
      </c>
      <c r="H13" s="88">
        <v>3090</v>
      </c>
    </row>
    <row r="14" spans="1:8" ht="12.75">
      <c r="A14" s="65">
        <v>1990</v>
      </c>
      <c r="B14" s="87">
        <v>15.6</v>
      </c>
      <c r="C14" s="88">
        <v>80.06410256410257</v>
      </c>
      <c r="D14" s="87">
        <v>124.9</v>
      </c>
      <c r="E14" s="89">
        <v>41.22943036072746</v>
      </c>
      <c r="F14" s="90">
        <v>51495.5585205486</v>
      </c>
      <c r="G14" s="88">
        <v>45</v>
      </c>
      <c r="H14" s="88">
        <v>2403</v>
      </c>
    </row>
    <row r="15" spans="1:8" ht="12.75">
      <c r="A15" s="65">
        <v>1991</v>
      </c>
      <c r="B15" s="87">
        <v>15.7</v>
      </c>
      <c r="C15" s="88">
        <v>81.9108280254777</v>
      </c>
      <c r="D15" s="87">
        <v>128.6</v>
      </c>
      <c r="E15" s="89">
        <v>43.06251727909801</v>
      </c>
      <c r="F15" s="90">
        <v>55378.39722092003</v>
      </c>
      <c r="G15" s="88">
        <v>43</v>
      </c>
      <c r="H15" s="88">
        <v>3914</v>
      </c>
    </row>
    <row r="16" spans="1:8" ht="12.75">
      <c r="A16" s="65">
        <v>1992</v>
      </c>
      <c r="B16" s="87">
        <v>11.8</v>
      </c>
      <c r="C16" s="88">
        <v>54.252854122621564</v>
      </c>
      <c r="D16" s="87">
        <v>64.2</v>
      </c>
      <c r="E16" s="89">
        <v>39.2641207793925</v>
      </c>
      <c r="F16" s="90">
        <v>25207.565540369982</v>
      </c>
      <c r="G16" s="88">
        <v>13</v>
      </c>
      <c r="H16" s="88">
        <v>3479</v>
      </c>
    </row>
    <row r="17" spans="1:8" ht="12.75">
      <c r="A17" s="65">
        <v>1993</v>
      </c>
      <c r="B17" s="87">
        <v>12.4</v>
      </c>
      <c r="C17" s="88">
        <v>71.77419354838709</v>
      </c>
      <c r="D17" s="87">
        <v>89</v>
      </c>
      <c r="E17" s="89">
        <v>43.176709578930925</v>
      </c>
      <c r="F17" s="90">
        <v>38427.27152524852</v>
      </c>
      <c r="G17" s="88">
        <v>19598</v>
      </c>
      <c r="H17" s="88">
        <v>3936</v>
      </c>
    </row>
    <row r="18" spans="1:8" ht="12.75">
      <c r="A18" s="65">
        <v>1994</v>
      </c>
      <c r="B18" s="87">
        <v>10.917</v>
      </c>
      <c r="C18" s="88">
        <v>75.38701108363104</v>
      </c>
      <c r="D18" s="87">
        <v>82.3</v>
      </c>
      <c r="E18" s="89">
        <v>38.5969973435265</v>
      </c>
      <c r="F18" s="90">
        <v>31765.328813722306</v>
      </c>
      <c r="G18" s="88">
        <v>9183</v>
      </c>
      <c r="H18" s="88">
        <v>5179</v>
      </c>
    </row>
    <row r="19" spans="1:8" ht="12.75">
      <c r="A19" s="91">
        <v>1995</v>
      </c>
      <c r="B19" s="92">
        <v>10.392</v>
      </c>
      <c r="C19" s="93">
        <v>69.848922247883</v>
      </c>
      <c r="D19" s="92">
        <v>72.587</v>
      </c>
      <c r="E19" s="94">
        <v>45.887274169701776</v>
      </c>
      <c r="F19" s="95">
        <v>33308.19570156143</v>
      </c>
      <c r="G19" s="93">
        <v>40850</v>
      </c>
      <c r="H19" s="88">
        <v>4017</v>
      </c>
    </row>
    <row r="20" spans="1:8" ht="12.75">
      <c r="A20" s="91">
        <v>1996</v>
      </c>
      <c r="B20" s="96">
        <v>8.1</v>
      </c>
      <c r="C20" s="93">
        <v>80.49382716049382</v>
      </c>
      <c r="D20" s="96">
        <v>65.2</v>
      </c>
      <c r="E20" s="97">
        <v>51.843304124145064</v>
      </c>
      <c r="F20" s="93">
        <v>33801.834288942584</v>
      </c>
      <c r="G20" s="93">
        <v>7096</v>
      </c>
      <c r="H20" s="88">
        <v>4356</v>
      </c>
    </row>
    <row r="21" spans="1:8" ht="12.75">
      <c r="A21" s="91">
        <v>1997</v>
      </c>
      <c r="B21" s="96">
        <v>8.2</v>
      </c>
      <c r="C21" s="93">
        <v>85</v>
      </c>
      <c r="D21" s="96">
        <v>69.7</v>
      </c>
      <c r="E21" s="97">
        <v>50.100369021432094</v>
      </c>
      <c r="F21" s="93">
        <v>34919.95720793817</v>
      </c>
      <c r="G21" s="93">
        <v>2870</v>
      </c>
      <c r="H21" s="88">
        <v>5292</v>
      </c>
    </row>
    <row r="22" spans="1:8" ht="12.75">
      <c r="A22" s="91">
        <v>1998</v>
      </c>
      <c r="B22" s="96">
        <v>8.3</v>
      </c>
      <c r="C22" s="93">
        <v>87.83132530120481</v>
      </c>
      <c r="D22" s="96">
        <v>72.9</v>
      </c>
      <c r="E22" s="97">
        <v>65.0535501785006</v>
      </c>
      <c r="F22" s="93">
        <v>47424.038080126935</v>
      </c>
      <c r="G22" s="93">
        <v>3437</v>
      </c>
      <c r="H22" s="88">
        <v>3930</v>
      </c>
    </row>
    <row r="23" spans="1:8" ht="12.75">
      <c r="A23" s="91">
        <v>1999</v>
      </c>
      <c r="B23" s="96">
        <v>8.1</v>
      </c>
      <c r="C23" s="93">
        <f>D23/B23*10</f>
        <v>90.74074074074075</v>
      </c>
      <c r="D23" s="96">
        <v>73.5</v>
      </c>
      <c r="E23" s="97">
        <v>64.50061904246752</v>
      </c>
      <c r="F23" s="93">
        <f>D23*E23*10</f>
        <v>47407.95499621363</v>
      </c>
      <c r="G23" s="93">
        <v>602</v>
      </c>
      <c r="H23" s="88">
        <v>3968</v>
      </c>
    </row>
    <row r="24" spans="1:8" ht="12.75">
      <c r="A24" s="91">
        <v>2000</v>
      </c>
      <c r="B24" s="96">
        <v>9</v>
      </c>
      <c r="C24" s="93">
        <f>D24/B24*10</f>
        <v>86.66666666666666</v>
      </c>
      <c r="D24" s="96">
        <v>78</v>
      </c>
      <c r="E24" s="97">
        <v>57.841404925895205</v>
      </c>
      <c r="F24" s="93">
        <f>D24*E24*10</f>
        <v>45116.29584219826</v>
      </c>
      <c r="G24" s="93">
        <v>14272.983</v>
      </c>
      <c r="H24" s="88">
        <v>12792.575</v>
      </c>
    </row>
    <row r="25" spans="1:8" ht="12.75">
      <c r="A25" s="91">
        <v>2001</v>
      </c>
      <c r="B25" s="96">
        <v>8.649</v>
      </c>
      <c r="C25" s="93">
        <f>D25/B25*10</f>
        <v>75.7278298069141</v>
      </c>
      <c r="D25" s="96">
        <v>65.497</v>
      </c>
      <c r="E25" s="97">
        <v>60.68</v>
      </c>
      <c r="F25" s="93">
        <f>D25*E25*10</f>
        <v>39743.5796</v>
      </c>
      <c r="G25" s="93">
        <v>1656.235</v>
      </c>
      <c r="H25" s="88">
        <v>12368.773</v>
      </c>
    </row>
    <row r="26" spans="1:8" ht="12.75">
      <c r="A26" s="91">
        <v>2002</v>
      </c>
      <c r="B26" s="96">
        <v>7.668</v>
      </c>
      <c r="C26" s="93">
        <f>D26/B26*10</f>
        <v>86.28586332811685</v>
      </c>
      <c r="D26" s="96">
        <v>66.164</v>
      </c>
      <c r="E26" s="97">
        <v>58.57</v>
      </c>
      <c r="F26" s="93">
        <f>D26*E26*10</f>
        <v>38752.2548</v>
      </c>
      <c r="G26" s="93">
        <v>1119.333</v>
      </c>
      <c r="H26" s="88">
        <v>13395.321</v>
      </c>
    </row>
    <row r="27" spans="1:8" ht="13.5" thickBot="1">
      <c r="A27" s="67" t="s">
        <v>326</v>
      </c>
      <c r="B27" s="98">
        <v>6.8</v>
      </c>
      <c r="C27" s="99">
        <f>D27/B27*10</f>
        <v>88.97058823529412</v>
      </c>
      <c r="D27" s="98">
        <v>60.5</v>
      </c>
      <c r="E27" s="100">
        <v>98.17</v>
      </c>
      <c r="F27" s="99">
        <f>D27*E27*10</f>
        <v>59392.85</v>
      </c>
      <c r="G27" s="99"/>
      <c r="H27" s="101"/>
    </row>
    <row r="28" ht="12.75">
      <c r="A28" s="102" t="s">
        <v>70</v>
      </c>
    </row>
    <row r="29" ht="12.75">
      <c r="A29" s="58" t="s">
        <v>71</v>
      </c>
    </row>
    <row r="30" ht="12.75">
      <c r="A30" s="58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7453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354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 t="s">
        <v>20</v>
      </c>
      <c r="C8" s="300" t="s">
        <v>20</v>
      </c>
      <c r="D8" s="301" t="s">
        <v>20</v>
      </c>
      <c r="E8" s="301" t="s">
        <v>20</v>
      </c>
      <c r="F8" s="300" t="s">
        <v>20</v>
      </c>
      <c r="G8" s="300" t="s">
        <v>20</v>
      </c>
      <c r="H8" s="301" t="s">
        <v>20</v>
      </c>
      <c r="I8" s="300" t="s">
        <v>20</v>
      </c>
      <c r="J8" s="285"/>
      <c r="K8" s="285"/>
    </row>
    <row r="9" spans="1:11" ht="12.75">
      <c r="A9" s="77" t="s">
        <v>230</v>
      </c>
      <c r="B9" s="272" t="s">
        <v>20</v>
      </c>
      <c r="C9" s="272" t="s">
        <v>20</v>
      </c>
      <c r="D9" s="267" t="s">
        <v>20</v>
      </c>
      <c r="E9" s="267" t="s">
        <v>20</v>
      </c>
      <c r="F9" s="272" t="s">
        <v>20</v>
      </c>
      <c r="G9" s="272" t="s">
        <v>20</v>
      </c>
      <c r="H9" s="267" t="s">
        <v>20</v>
      </c>
      <c r="I9" s="272" t="s">
        <v>20</v>
      </c>
      <c r="J9" s="285"/>
      <c r="K9" s="285"/>
    </row>
    <row r="10" spans="1:11" ht="12.75">
      <c r="A10" s="77" t="s">
        <v>231</v>
      </c>
      <c r="B10" s="267" t="s">
        <v>20</v>
      </c>
      <c r="C10" s="267" t="s">
        <v>20</v>
      </c>
      <c r="D10" s="267" t="s">
        <v>20</v>
      </c>
      <c r="E10" s="267" t="s">
        <v>20</v>
      </c>
      <c r="F10" s="272" t="s">
        <v>20</v>
      </c>
      <c r="G10" s="272" t="s">
        <v>20</v>
      </c>
      <c r="H10" s="267" t="s">
        <v>20</v>
      </c>
      <c r="I10" s="267" t="s">
        <v>20</v>
      </c>
      <c r="J10" s="285"/>
      <c r="K10" s="285"/>
    </row>
    <row r="11" spans="1:11" ht="12.75">
      <c r="A11" s="77" t="s">
        <v>232</v>
      </c>
      <c r="B11" s="272" t="s">
        <v>20</v>
      </c>
      <c r="C11" s="272">
        <v>4</v>
      </c>
      <c r="D11" s="267" t="s">
        <v>20</v>
      </c>
      <c r="E11" s="267">
        <v>4</v>
      </c>
      <c r="F11" s="272">
        <v>5000</v>
      </c>
      <c r="G11" s="272">
        <v>8000</v>
      </c>
      <c r="H11" s="267" t="s">
        <v>20</v>
      </c>
      <c r="I11" s="272">
        <v>32</v>
      </c>
      <c r="J11" s="285"/>
      <c r="K11" s="285"/>
    </row>
    <row r="12" spans="1:11" ht="12.75">
      <c r="A12" s="286" t="s">
        <v>233</v>
      </c>
      <c r="B12" s="302" t="s">
        <v>20</v>
      </c>
      <c r="C12" s="302">
        <v>4</v>
      </c>
      <c r="D12" s="302" t="s">
        <v>20</v>
      </c>
      <c r="E12" s="302">
        <v>4</v>
      </c>
      <c r="F12" s="303" t="s">
        <v>20</v>
      </c>
      <c r="G12" s="303">
        <v>8000</v>
      </c>
      <c r="H12" s="302" t="s">
        <v>20</v>
      </c>
      <c r="I12" s="302">
        <v>32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16</v>
      </c>
      <c r="C14" s="302" t="s">
        <v>20</v>
      </c>
      <c r="D14" s="302" t="s">
        <v>20</v>
      </c>
      <c r="E14" s="302">
        <v>16</v>
      </c>
      <c r="F14" s="303">
        <v>8000</v>
      </c>
      <c r="G14" s="302" t="s">
        <v>20</v>
      </c>
      <c r="H14" s="302" t="s">
        <v>20</v>
      </c>
      <c r="I14" s="303">
        <v>128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>
        <v>16</v>
      </c>
      <c r="C16" s="302" t="s">
        <v>20</v>
      </c>
      <c r="D16" s="302" t="s">
        <v>20</v>
      </c>
      <c r="E16" s="302">
        <v>16</v>
      </c>
      <c r="F16" s="303">
        <v>7000</v>
      </c>
      <c r="G16" s="303" t="s">
        <v>20</v>
      </c>
      <c r="H16" s="302" t="s">
        <v>20</v>
      </c>
      <c r="I16" s="302">
        <v>112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 t="s">
        <v>20</v>
      </c>
      <c r="C18" s="272">
        <v>35</v>
      </c>
      <c r="D18" s="267" t="s">
        <v>20</v>
      </c>
      <c r="E18" s="267">
        <v>35</v>
      </c>
      <c r="F18" s="272" t="s">
        <v>20</v>
      </c>
      <c r="G18" s="272">
        <v>7000</v>
      </c>
      <c r="H18" s="267" t="s">
        <v>20</v>
      </c>
      <c r="I18" s="272">
        <v>245</v>
      </c>
      <c r="J18" s="285"/>
      <c r="K18" s="285"/>
    </row>
    <row r="19" spans="1:11" ht="12.75">
      <c r="A19" s="77" t="s">
        <v>237</v>
      </c>
      <c r="B19" s="272">
        <v>12</v>
      </c>
      <c r="C19" s="267" t="s">
        <v>20</v>
      </c>
      <c r="D19" s="267" t="s">
        <v>20</v>
      </c>
      <c r="E19" s="267">
        <v>12</v>
      </c>
      <c r="F19" s="272">
        <v>6000</v>
      </c>
      <c r="G19" s="267" t="s">
        <v>20</v>
      </c>
      <c r="H19" s="267" t="s">
        <v>20</v>
      </c>
      <c r="I19" s="272">
        <v>72</v>
      </c>
      <c r="J19" s="285"/>
      <c r="K19" s="285"/>
    </row>
    <row r="20" spans="1:11" ht="12.75">
      <c r="A20" s="77" t="s">
        <v>238</v>
      </c>
      <c r="B20" s="272">
        <v>20</v>
      </c>
      <c r="C20" s="272" t="s">
        <v>20</v>
      </c>
      <c r="D20" s="267" t="s">
        <v>20</v>
      </c>
      <c r="E20" s="267">
        <v>20</v>
      </c>
      <c r="F20" s="272">
        <v>5500</v>
      </c>
      <c r="G20" s="272" t="s">
        <v>20</v>
      </c>
      <c r="H20" s="267" t="s">
        <v>20</v>
      </c>
      <c r="I20" s="272">
        <v>110</v>
      </c>
      <c r="J20" s="285"/>
      <c r="K20" s="285"/>
    </row>
    <row r="21" spans="1:11" ht="12.75">
      <c r="A21" s="286" t="s">
        <v>366</v>
      </c>
      <c r="B21" s="302">
        <v>32</v>
      </c>
      <c r="C21" s="302">
        <v>35</v>
      </c>
      <c r="D21" s="302" t="s">
        <v>20</v>
      </c>
      <c r="E21" s="302">
        <v>67</v>
      </c>
      <c r="F21" s="303">
        <v>5688</v>
      </c>
      <c r="G21" s="303">
        <v>7000</v>
      </c>
      <c r="H21" s="302" t="s">
        <v>20</v>
      </c>
      <c r="I21" s="302">
        <v>427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380</v>
      </c>
      <c r="D23" s="302" t="s">
        <v>20</v>
      </c>
      <c r="E23" s="302">
        <v>380</v>
      </c>
      <c r="F23" s="302" t="s">
        <v>20</v>
      </c>
      <c r="G23" s="303">
        <v>2967</v>
      </c>
      <c r="H23" s="302" t="s">
        <v>20</v>
      </c>
      <c r="I23" s="303">
        <v>1127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63</v>
      </c>
      <c r="D25" s="302" t="s">
        <v>20</v>
      </c>
      <c r="E25" s="302">
        <v>63</v>
      </c>
      <c r="F25" s="302" t="s">
        <v>20</v>
      </c>
      <c r="G25" s="303">
        <v>4900</v>
      </c>
      <c r="H25" s="302" t="s">
        <v>20</v>
      </c>
      <c r="I25" s="303">
        <v>309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 t="s">
        <v>20</v>
      </c>
      <c r="D27" s="267" t="s">
        <v>20</v>
      </c>
      <c r="E27" s="267" t="s">
        <v>20</v>
      </c>
      <c r="F27" s="267" t="s">
        <v>20</v>
      </c>
      <c r="G27" s="272" t="s">
        <v>20</v>
      </c>
      <c r="H27" s="267" t="s">
        <v>20</v>
      </c>
      <c r="I27" s="267" t="s">
        <v>20</v>
      </c>
      <c r="J27" s="285"/>
      <c r="K27" s="285"/>
    </row>
    <row r="28" spans="1:11" ht="12.75">
      <c r="A28" s="77" t="s">
        <v>242</v>
      </c>
      <c r="B28" s="267" t="s">
        <v>20</v>
      </c>
      <c r="C28" s="267">
        <v>62</v>
      </c>
      <c r="D28" s="267" t="s">
        <v>20</v>
      </c>
      <c r="E28" s="267">
        <v>62</v>
      </c>
      <c r="F28" s="267" t="s">
        <v>20</v>
      </c>
      <c r="G28" s="272">
        <v>15000</v>
      </c>
      <c r="H28" s="267" t="s">
        <v>20</v>
      </c>
      <c r="I28" s="267">
        <v>930</v>
      </c>
      <c r="J28" s="285"/>
      <c r="K28" s="285"/>
    </row>
    <row r="29" spans="1:11" ht="12.75">
      <c r="A29" s="77" t="s">
        <v>243</v>
      </c>
      <c r="B29" s="267" t="s">
        <v>20</v>
      </c>
      <c r="C29" s="272">
        <v>1069</v>
      </c>
      <c r="D29" s="267" t="s">
        <v>20</v>
      </c>
      <c r="E29" s="267">
        <v>1069</v>
      </c>
      <c r="F29" s="267" t="s">
        <v>20</v>
      </c>
      <c r="G29" s="272">
        <v>5500</v>
      </c>
      <c r="H29" s="267" t="s">
        <v>20</v>
      </c>
      <c r="I29" s="272">
        <v>5880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1131</v>
      </c>
      <c r="D30" s="302" t="s">
        <v>20</v>
      </c>
      <c r="E30" s="302">
        <v>1131</v>
      </c>
      <c r="F30" s="302" t="s">
        <v>20</v>
      </c>
      <c r="G30" s="303">
        <v>6021</v>
      </c>
      <c r="H30" s="302" t="s">
        <v>20</v>
      </c>
      <c r="I30" s="302">
        <v>6810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30</v>
      </c>
      <c r="C32" s="304">
        <v>295</v>
      </c>
      <c r="D32" s="267" t="s">
        <v>20</v>
      </c>
      <c r="E32" s="267">
        <v>325</v>
      </c>
      <c r="F32" s="304">
        <v>5749</v>
      </c>
      <c r="G32" s="304">
        <v>11691</v>
      </c>
      <c r="H32" s="267" t="s">
        <v>20</v>
      </c>
      <c r="I32" s="272">
        <v>3622</v>
      </c>
      <c r="J32" s="285"/>
      <c r="K32" s="285"/>
    </row>
    <row r="33" spans="1:11" ht="12.75">
      <c r="A33" s="77" t="s">
        <v>245</v>
      </c>
      <c r="B33" s="304">
        <v>36</v>
      </c>
      <c r="C33" s="304">
        <v>35</v>
      </c>
      <c r="D33" s="267" t="s">
        <v>20</v>
      </c>
      <c r="E33" s="267">
        <v>71</v>
      </c>
      <c r="F33" s="304">
        <v>5000</v>
      </c>
      <c r="G33" s="304">
        <v>10500</v>
      </c>
      <c r="H33" s="267" t="s">
        <v>20</v>
      </c>
      <c r="I33" s="272">
        <v>547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7</v>
      </c>
      <c r="D34" s="267" t="s">
        <v>20</v>
      </c>
      <c r="E34" s="267">
        <v>7</v>
      </c>
      <c r="F34" s="304" t="s">
        <v>20</v>
      </c>
      <c r="G34" s="304">
        <v>9714</v>
      </c>
      <c r="H34" s="267" t="s">
        <v>20</v>
      </c>
      <c r="I34" s="272">
        <v>68</v>
      </c>
      <c r="J34" s="285"/>
      <c r="K34" s="285"/>
    </row>
    <row r="35" spans="1:11" ht="12.75">
      <c r="A35" s="77" t="s">
        <v>247</v>
      </c>
      <c r="B35" s="304" t="s">
        <v>20</v>
      </c>
      <c r="C35" s="304">
        <v>193</v>
      </c>
      <c r="D35" s="267" t="s">
        <v>20</v>
      </c>
      <c r="E35" s="267">
        <v>193</v>
      </c>
      <c r="F35" s="304" t="s">
        <v>20</v>
      </c>
      <c r="G35" s="304">
        <v>9630</v>
      </c>
      <c r="H35" s="267" t="s">
        <v>20</v>
      </c>
      <c r="I35" s="272">
        <v>1859</v>
      </c>
      <c r="J35" s="285"/>
      <c r="K35" s="285"/>
    </row>
    <row r="36" spans="1:11" ht="12.75">
      <c r="A36" s="286" t="s">
        <v>248</v>
      </c>
      <c r="B36" s="302">
        <v>66</v>
      </c>
      <c r="C36" s="302">
        <v>530</v>
      </c>
      <c r="D36" s="302" t="s">
        <v>20</v>
      </c>
      <c r="E36" s="302">
        <v>596</v>
      </c>
      <c r="F36" s="303">
        <v>5340</v>
      </c>
      <c r="G36" s="303">
        <v>10836</v>
      </c>
      <c r="H36" s="302" t="s">
        <v>20</v>
      </c>
      <c r="I36" s="302">
        <v>6096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>
        <v>20</v>
      </c>
      <c r="C38" s="303">
        <v>76</v>
      </c>
      <c r="D38" s="302" t="s">
        <v>20</v>
      </c>
      <c r="E38" s="302">
        <v>96</v>
      </c>
      <c r="F38" s="303">
        <v>3800</v>
      </c>
      <c r="G38" s="303">
        <v>12500</v>
      </c>
      <c r="H38" s="302" t="s">
        <v>20</v>
      </c>
      <c r="I38" s="303">
        <v>1026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5</v>
      </c>
      <c r="D40" s="267" t="s">
        <v>20</v>
      </c>
      <c r="E40" s="267">
        <v>5</v>
      </c>
      <c r="F40" s="267" t="s">
        <v>20</v>
      </c>
      <c r="G40" s="272">
        <v>5500</v>
      </c>
      <c r="H40" s="267" t="s">
        <v>20</v>
      </c>
      <c r="I40" s="272">
        <v>28</v>
      </c>
      <c r="J40" s="285"/>
      <c r="K40" s="285"/>
    </row>
    <row r="41" spans="1:11" ht="12.75">
      <c r="A41" s="77" t="s">
        <v>251</v>
      </c>
      <c r="B41" s="272">
        <v>8</v>
      </c>
      <c r="C41" s="272">
        <v>26</v>
      </c>
      <c r="D41" s="267" t="s">
        <v>20</v>
      </c>
      <c r="E41" s="267">
        <v>34</v>
      </c>
      <c r="F41" s="272">
        <v>5000</v>
      </c>
      <c r="G41" s="272">
        <v>10000</v>
      </c>
      <c r="H41" s="267" t="s">
        <v>20</v>
      </c>
      <c r="I41" s="272">
        <v>300</v>
      </c>
      <c r="J41" s="285"/>
      <c r="K41" s="285"/>
    </row>
    <row r="42" spans="1:11" ht="12.75">
      <c r="A42" s="77" t="s">
        <v>252</v>
      </c>
      <c r="B42" s="272" t="s">
        <v>20</v>
      </c>
      <c r="C42" s="272">
        <v>5</v>
      </c>
      <c r="D42" s="267" t="s">
        <v>20</v>
      </c>
      <c r="E42" s="267">
        <v>5</v>
      </c>
      <c r="F42" s="272" t="s">
        <v>20</v>
      </c>
      <c r="G42" s="272">
        <v>8000</v>
      </c>
      <c r="H42" s="267" t="s">
        <v>20</v>
      </c>
      <c r="I42" s="272">
        <v>40</v>
      </c>
      <c r="J42" s="285"/>
      <c r="K42" s="285"/>
    </row>
    <row r="43" spans="1:11" ht="12.75">
      <c r="A43" s="77" t="s">
        <v>253</v>
      </c>
      <c r="B43" s="267" t="s">
        <v>20</v>
      </c>
      <c r="C43" s="272" t="s">
        <v>20</v>
      </c>
      <c r="D43" s="267" t="s">
        <v>20</v>
      </c>
      <c r="E43" s="267" t="s">
        <v>20</v>
      </c>
      <c r="F43" s="267" t="s">
        <v>20</v>
      </c>
      <c r="G43" s="272" t="s">
        <v>20</v>
      </c>
      <c r="H43" s="267" t="s">
        <v>20</v>
      </c>
      <c r="I43" s="272" t="s">
        <v>20</v>
      </c>
      <c r="J43" s="285"/>
      <c r="K43" s="285"/>
    </row>
    <row r="44" spans="1:11" ht="12.75">
      <c r="A44" s="77" t="s">
        <v>254</v>
      </c>
      <c r="B44" s="272" t="s">
        <v>20</v>
      </c>
      <c r="C44" s="272">
        <v>3</v>
      </c>
      <c r="D44" s="267" t="s">
        <v>20</v>
      </c>
      <c r="E44" s="267">
        <v>3</v>
      </c>
      <c r="F44" s="272" t="s">
        <v>20</v>
      </c>
      <c r="G44" s="272">
        <v>7000</v>
      </c>
      <c r="H44" s="267" t="s">
        <v>20</v>
      </c>
      <c r="I44" s="272">
        <v>21</v>
      </c>
      <c r="J44" s="285"/>
      <c r="K44" s="285"/>
    </row>
    <row r="45" spans="1:11" ht="12.75">
      <c r="A45" s="77" t="s">
        <v>255</v>
      </c>
      <c r="B45" s="267" t="s">
        <v>20</v>
      </c>
      <c r="C45" s="272" t="s">
        <v>20</v>
      </c>
      <c r="D45" s="267" t="s">
        <v>20</v>
      </c>
      <c r="E45" s="267" t="s">
        <v>20</v>
      </c>
      <c r="F45" s="267" t="s">
        <v>20</v>
      </c>
      <c r="G45" s="272" t="s">
        <v>20</v>
      </c>
      <c r="H45" s="267" t="s">
        <v>20</v>
      </c>
      <c r="I45" s="272" t="s">
        <v>20</v>
      </c>
      <c r="J45" s="285"/>
      <c r="K45" s="285"/>
    </row>
    <row r="46" spans="1:11" ht="12.75">
      <c r="A46" s="77" t="s">
        <v>256</v>
      </c>
      <c r="B46" s="272" t="s">
        <v>20</v>
      </c>
      <c r="C46" s="272" t="s">
        <v>20</v>
      </c>
      <c r="D46" s="267" t="s">
        <v>20</v>
      </c>
      <c r="E46" s="267" t="s">
        <v>20</v>
      </c>
      <c r="F46" s="272" t="s">
        <v>20</v>
      </c>
      <c r="G46" s="272" t="s">
        <v>20</v>
      </c>
      <c r="H46" s="267" t="s">
        <v>20</v>
      </c>
      <c r="I46" s="272" t="s">
        <v>20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42</v>
      </c>
      <c r="D47" s="267" t="s">
        <v>20</v>
      </c>
      <c r="E47" s="267">
        <v>42</v>
      </c>
      <c r="F47" s="267" t="s">
        <v>20</v>
      </c>
      <c r="G47" s="272">
        <v>7000</v>
      </c>
      <c r="H47" s="267" t="s">
        <v>20</v>
      </c>
      <c r="I47" s="272">
        <v>294</v>
      </c>
      <c r="J47" s="285"/>
      <c r="K47" s="285"/>
    </row>
    <row r="48" spans="1:11" ht="12.75">
      <c r="A48" s="77" t="s">
        <v>258</v>
      </c>
      <c r="B48" s="272" t="s">
        <v>20</v>
      </c>
      <c r="C48" s="272" t="s">
        <v>20</v>
      </c>
      <c r="D48" s="267" t="s">
        <v>20</v>
      </c>
      <c r="E48" s="267" t="s">
        <v>20</v>
      </c>
      <c r="F48" s="272" t="s">
        <v>20</v>
      </c>
      <c r="G48" s="272" t="s">
        <v>20</v>
      </c>
      <c r="H48" s="267" t="s">
        <v>20</v>
      </c>
      <c r="I48" s="272" t="s">
        <v>20</v>
      </c>
      <c r="J48" s="285"/>
      <c r="K48" s="285"/>
    </row>
    <row r="49" spans="1:11" ht="12.75">
      <c r="A49" s="286" t="s">
        <v>368</v>
      </c>
      <c r="B49" s="302">
        <v>8</v>
      </c>
      <c r="C49" s="302">
        <v>81</v>
      </c>
      <c r="D49" s="302" t="s">
        <v>20</v>
      </c>
      <c r="E49" s="302">
        <v>89</v>
      </c>
      <c r="F49" s="303">
        <v>5000</v>
      </c>
      <c r="G49" s="303">
        <v>7932</v>
      </c>
      <c r="H49" s="302" t="s">
        <v>20</v>
      </c>
      <c r="I49" s="302">
        <v>683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13</v>
      </c>
      <c r="D51" s="302" t="s">
        <v>20</v>
      </c>
      <c r="E51" s="302">
        <v>13</v>
      </c>
      <c r="F51" s="302" t="s">
        <v>20</v>
      </c>
      <c r="G51" s="303">
        <v>17000</v>
      </c>
      <c r="H51" s="302" t="s">
        <v>20</v>
      </c>
      <c r="I51" s="303">
        <v>221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71">
        <v>75</v>
      </c>
      <c r="C53" s="272">
        <v>140</v>
      </c>
      <c r="D53" s="267" t="s">
        <v>20</v>
      </c>
      <c r="E53" s="267">
        <v>215</v>
      </c>
      <c r="F53" s="271">
        <v>1500</v>
      </c>
      <c r="G53" s="272">
        <v>7500</v>
      </c>
      <c r="H53" s="267" t="s">
        <v>20</v>
      </c>
      <c r="I53" s="272">
        <v>1163</v>
      </c>
      <c r="J53" s="285"/>
      <c r="K53" s="285"/>
    </row>
    <row r="54" spans="1:11" ht="12.75">
      <c r="A54" s="77" t="s">
        <v>261</v>
      </c>
      <c r="B54" s="267" t="s">
        <v>20</v>
      </c>
      <c r="C54" s="272">
        <v>52</v>
      </c>
      <c r="D54" s="267" t="s">
        <v>20</v>
      </c>
      <c r="E54" s="267">
        <v>52</v>
      </c>
      <c r="F54" s="267" t="s">
        <v>20</v>
      </c>
      <c r="G54" s="272">
        <v>7050</v>
      </c>
      <c r="H54" s="267" t="s">
        <v>20</v>
      </c>
      <c r="I54" s="272">
        <v>367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61</v>
      </c>
      <c r="D55" s="267" t="s">
        <v>20</v>
      </c>
      <c r="E55" s="267">
        <v>61</v>
      </c>
      <c r="F55" s="271">
        <v>2000</v>
      </c>
      <c r="G55" s="272">
        <v>6600</v>
      </c>
      <c r="H55" s="267" t="s">
        <v>20</v>
      </c>
      <c r="I55" s="272">
        <v>403</v>
      </c>
      <c r="J55" s="285"/>
      <c r="K55" s="285"/>
    </row>
    <row r="56" spans="1:11" ht="12.75">
      <c r="A56" s="77" t="s">
        <v>263</v>
      </c>
      <c r="B56" s="267" t="s">
        <v>20</v>
      </c>
      <c r="C56" s="272">
        <v>3</v>
      </c>
      <c r="D56" s="267" t="s">
        <v>20</v>
      </c>
      <c r="E56" s="267">
        <v>3</v>
      </c>
      <c r="F56" s="267" t="s">
        <v>20</v>
      </c>
      <c r="G56" s="272">
        <v>7500</v>
      </c>
      <c r="H56" s="267" t="s">
        <v>20</v>
      </c>
      <c r="I56" s="272">
        <v>23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88</v>
      </c>
      <c r="D57" s="267" t="s">
        <v>20</v>
      </c>
      <c r="E57" s="267">
        <v>88</v>
      </c>
      <c r="F57" s="267" t="s">
        <v>20</v>
      </c>
      <c r="G57" s="272">
        <v>8300</v>
      </c>
      <c r="H57" s="267" t="s">
        <v>20</v>
      </c>
      <c r="I57" s="272">
        <v>730</v>
      </c>
      <c r="J57" s="285"/>
      <c r="K57" s="285"/>
    </row>
    <row r="58" spans="1:11" ht="12.75">
      <c r="A58" s="286" t="s">
        <v>265</v>
      </c>
      <c r="B58" s="305">
        <v>75</v>
      </c>
      <c r="C58" s="302">
        <v>344</v>
      </c>
      <c r="D58" s="302" t="s">
        <v>20</v>
      </c>
      <c r="E58" s="302">
        <v>419</v>
      </c>
      <c r="F58" s="305">
        <v>1500</v>
      </c>
      <c r="G58" s="303">
        <v>7477</v>
      </c>
      <c r="H58" s="302" t="s">
        <v>20</v>
      </c>
      <c r="I58" s="302">
        <v>2686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415</v>
      </c>
      <c r="D60" s="272" t="s">
        <v>20</v>
      </c>
      <c r="E60" s="267">
        <v>415</v>
      </c>
      <c r="F60" s="267" t="s">
        <v>20</v>
      </c>
      <c r="G60" s="272">
        <v>10000</v>
      </c>
      <c r="H60" s="272" t="s">
        <v>20</v>
      </c>
      <c r="I60" s="272">
        <v>4150</v>
      </c>
      <c r="J60" s="285"/>
      <c r="K60" s="285"/>
    </row>
    <row r="61" spans="1:11" ht="12.75">
      <c r="A61" s="77" t="s">
        <v>267</v>
      </c>
      <c r="B61" s="272">
        <v>2</v>
      </c>
      <c r="C61" s="272">
        <v>85</v>
      </c>
      <c r="D61" s="267" t="s">
        <v>20</v>
      </c>
      <c r="E61" s="267">
        <v>87</v>
      </c>
      <c r="F61" s="272">
        <v>4600</v>
      </c>
      <c r="G61" s="272">
        <v>12000</v>
      </c>
      <c r="H61" s="267" t="s">
        <v>20</v>
      </c>
      <c r="I61" s="272">
        <v>1029</v>
      </c>
      <c r="J61" s="285"/>
      <c r="K61" s="285"/>
    </row>
    <row r="62" spans="1:11" ht="12.75">
      <c r="A62" s="77" t="s">
        <v>268</v>
      </c>
      <c r="B62" s="271">
        <v>2</v>
      </c>
      <c r="C62" s="272">
        <v>107</v>
      </c>
      <c r="D62" s="267" t="s">
        <v>20</v>
      </c>
      <c r="E62" s="267">
        <v>109</v>
      </c>
      <c r="F62" s="271">
        <v>5000</v>
      </c>
      <c r="G62" s="272">
        <v>11000</v>
      </c>
      <c r="H62" s="267" t="s">
        <v>20</v>
      </c>
      <c r="I62" s="272">
        <v>1187</v>
      </c>
      <c r="J62" s="285"/>
      <c r="K62" s="285"/>
    </row>
    <row r="63" spans="1:11" ht="12.75">
      <c r="A63" s="286" t="s">
        <v>269</v>
      </c>
      <c r="B63" s="302">
        <v>4</v>
      </c>
      <c r="C63" s="302">
        <v>607</v>
      </c>
      <c r="D63" s="302" t="s">
        <v>20</v>
      </c>
      <c r="E63" s="302">
        <v>611</v>
      </c>
      <c r="F63" s="303">
        <v>4800</v>
      </c>
      <c r="G63" s="303">
        <v>10456</v>
      </c>
      <c r="H63" s="303" t="s">
        <v>20</v>
      </c>
      <c r="I63" s="302">
        <v>6366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842</v>
      </c>
      <c r="D65" s="302" t="s">
        <v>20</v>
      </c>
      <c r="E65" s="302">
        <v>842</v>
      </c>
      <c r="F65" s="302" t="s">
        <v>20</v>
      </c>
      <c r="G65" s="303">
        <v>15300</v>
      </c>
      <c r="H65" s="302" t="s">
        <v>20</v>
      </c>
      <c r="I65" s="303">
        <v>12883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 t="s">
        <v>20</v>
      </c>
      <c r="D67" s="267" t="s">
        <v>20</v>
      </c>
      <c r="E67" s="267" t="s">
        <v>20</v>
      </c>
      <c r="F67" s="267" t="s">
        <v>20</v>
      </c>
      <c r="G67" s="272" t="s">
        <v>20</v>
      </c>
      <c r="H67" s="267" t="s">
        <v>20</v>
      </c>
      <c r="I67" s="272" t="s">
        <v>20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50</v>
      </c>
      <c r="D68" s="267" t="s">
        <v>20</v>
      </c>
      <c r="E68" s="267">
        <v>50</v>
      </c>
      <c r="F68" s="267" t="s">
        <v>20</v>
      </c>
      <c r="G68" s="272">
        <v>8000</v>
      </c>
      <c r="H68" s="267" t="s">
        <v>20</v>
      </c>
      <c r="I68" s="272">
        <v>400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50</v>
      </c>
      <c r="D69" s="302" t="s">
        <v>20</v>
      </c>
      <c r="E69" s="302">
        <v>50</v>
      </c>
      <c r="F69" s="302" t="s">
        <v>20</v>
      </c>
      <c r="G69" s="303">
        <v>8000</v>
      </c>
      <c r="H69" s="302" t="s">
        <v>20</v>
      </c>
      <c r="I69" s="302">
        <v>400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>
        <v>250</v>
      </c>
      <c r="D71" s="272" t="s">
        <v>20</v>
      </c>
      <c r="E71" s="267">
        <v>250</v>
      </c>
      <c r="F71" s="267" t="s">
        <v>20</v>
      </c>
      <c r="G71" s="272">
        <v>12000</v>
      </c>
      <c r="H71" s="272" t="s">
        <v>20</v>
      </c>
      <c r="I71" s="272">
        <v>3000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254</v>
      </c>
      <c r="D72" s="267" t="s">
        <v>20</v>
      </c>
      <c r="E72" s="267">
        <v>254</v>
      </c>
      <c r="F72" s="267" t="s">
        <v>20</v>
      </c>
      <c r="G72" s="272">
        <v>13780</v>
      </c>
      <c r="H72" s="267" t="s">
        <v>20</v>
      </c>
      <c r="I72" s="272">
        <v>3500</v>
      </c>
      <c r="J72" s="285"/>
      <c r="K72" s="285"/>
    </row>
    <row r="73" spans="1:11" ht="12.75">
      <c r="A73" s="77" t="s">
        <v>276</v>
      </c>
      <c r="B73" s="272">
        <v>41</v>
      </c>
      <c r="C73" s="272">
        <v>385</v>
      </c>
      <c r="D73" s="267" t="s">
        <v>20</v>
      </c>
      <c r="E73" s="267">
        <v>426</v>
      </c>
      <c r="F73" s="272">
        <v>4000</v>
      </c>
      <c r="G73" s="272">
        <v>9000</v>
      </c>
      <c r="H73" s="267" t="s">
        <v>20</v>
      </c>
      <c r="I73" s="272">
        <v>3629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516</v>
      </c>
      <c r="D74" s="267" t="s">
        <v>20</v>
      </c>
      <c r="E74" s="267">
        <v>516</v>
      </c>
      <c r="F74" s="267" t="s">
        <v>20</v>
      </c>
      <c r="G74" s="272">
        <v>11400</v>
      </c>
      <c r="H74" s="267" t="s">
        <v>20</v>
      </c>
      <c r="I74" s="272">
        <v>5882</v>
      </c>
      <c r="J74" s="285"/>
      <c r="K74" s="285"/>
    </row>
    <row r="75" spans="1:11" ht="12.75">
      <c r="A75" s="77" t="s">
        <v>278</v>
      </c>
      <c r="B75" s="272">
        <v>60</v>
      </c>
      <c r="C75" s="272">
        <v>34</v>
      </c>
      <c r="D75" s="267" t="s">
        <v>20</v>
      </c>
      <c r="E75" s="267">
        <v>94</v>
      </c>
      <c r="F75" s="272">
        <v>4500</v>
      </c>
      <c r="G75" s="272">
        <v>7500</v>
      </c>
      <c r="H75" s="267" t="s">
        <v>20</v>
      </c>
      <c r="I75" s="272">
        <v>525</v>
      </c>
      <c r="J75" s="285"/>
      <c r="K75" s="285"/>
    </row>
    <row r="76" spans="1:11" ht="12.75">
      <c r="A76" s="77" t="s">
        <v>279</v>
      </c>
      <c r="B76" s="272">
        <v>19</v>
      </c>
      <c r="C76" s="272">
        <v>262</v>
      </c>
      <c r="D76" s="267" t="s">
        <v>20</v>
      </c>
      <c r="E76" s="267">
        <v>281</v>
      </c>
      <c r="F76" s="272">
        <v>2600</v>
      </c>
      <c r="G76" s="272">
        <v>7759</v>
      </c>
      <c r="H76" s="267" t="s">
        <v>20</v>
      </c>
      <c r="I76" s="272">
        <v>2082</v>
      </c>
      <c r="J76" s="285"/>
      <c r="K76" s="285"/>
    </row>
    <row r="77" spans="1:11" ht="12.75">
      <c r="A77" s="77" t="s">
        <v>280</v>
      </c>
      <c r="B77" s="271">
        <v>631</v>
      </c>
      <c r="C77" s="272">
        <v>529</v>
      </c>
      <c r="D77" s="267" t="s">
        <v>20</v>
      </c>
      <c r="E77" s="267">
        <v>1160</v>
      </c>
      <c r="F77" s="271">
        <v>3500</v>
      </c>
      <c r="G77" s="272">
        <v>7000</v>
      </c>
      <c r="H77" s="267" t="s">
        <v>20</v>
      </c>
      <c r="I77" s="272">
        <v>5912</v>
      </c>
      <c r="J77" s="285"/>
      <c r="K77" s="285"/>
    </row>
    <row r="78" spans="1:11" ht="12.75">
      <c r="A78" s="77" t="s">
        <v>281</v>
      </c>
      <c r="B78" s="271">
        <v>44</v>
      </c>
      <c r="C78" s="272">
        <v>207</v>
      </c>
      <c r="D78" s="267" t="s">
        <v>20</v>
      </c>
      <c r="E78" s="267">
        <v>251</v>
      </c>
      <c r="F78" s="271">
        <v>3750</v>
      </c>
      <c r="G78" s="272">
        <v>9250</v>
      </c>
      <c r="H78" s="267" t="s">
        <v>20</v>
      </c>
      <c r="I78" s="272">
        <v>2080</v>
      </c>
      <c r="J78" s="285"/>
      <c r="K78" s="285"/>
    </row>
    <row r="79" spans="1:11" ht="12.75">
      <c r="A79" s="286" t="s">
        <v>369</v>
      </c>
      <c r="B79" s="302">
        <v>795</v>
      </c>
      <c r="C79" s="302">
        <v>2437</v>
      </c>
      <c r="D79" s="302" t="s">
        <v>20</v>
      </c>
      <c r="E79" s="302">
        <v>3232</v>
      </c>
      <c r="F79" s="303">
        <v>3594</v>
      </c>
      <c r="G79" s="303">
        <v>9747</v>
      </c>
      <c r="H79" s="303" t="s">
        <v>20</v>
      </c>
      <c r="I79" s="302">
        <v>26610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67" t="s">
        <v>20</v>
      </c>
      <c r="C81" s="272">
        <v>3</v>
      </c>
      <c r="D81" s="267" t="s">
        <v>20</v>
      </c>
      <c r="E81" s="267">
        <v>3</v>
      </c>
      <c r="F81" s="267" t="s">
        <v>20</v>
      </c>
      <c r="G81" s="272">
        <v>20000</v>
      </c>
      <c r="H81" s="267" t="s">
        <v>20</v>
      </c>
      <c r="I81" s="272">
        <v>60</v>
      </c>
      <c r="J81" s="285"/>
      <c r="K81" s="285"/>
    </row>
    <row r="82" spans="1:11" ht="12.75">
      <c r="A82" s="77" t="s">
        <v>283</v>
      </c>
      <c r="B82" s="272">
        <v>14</v>
      </c>
      <c r="C82" s="272">
        <v>26</v>
      </c>
      <c r="D82" s="267" t="s">
        <v>20</v>
      </c>
      <c r="E82" s="267">
        <v>40</v>
      </c>
      <c r="F82" s="272">
        <v>3000</v>
      </c>
      <c r="G82" s="272">
        <v>6000</v>
      </c>
      <c r="H82" s="267" t="s">
        <v>20</v>
      </c>
      <c r="I82" s="272">
        <v>198</v>
      </c>
      <c r="J82" s="285"/>
      <c r="K82" s="285"/>
    </row>
    <row r="83" spans="1:11" ht="12.75">
      <c r="A83" s="286" t="s">
        <v>284</v>
      </c>
      <c r="B83" s="303">
        <v>14</v>
      </c>
      <c r="C83" s="303">
        <v>29</v>
      </c>
      <c r="D83" s="302" t="s">
        <v>20</v>
      </c>
      <c r="E83" s="302">
        <v>43</v>
      </c>
      <c r="F83" s="303">
        <v>3000</v>
      </c>
      <c r="G83" s="303">
        <v>7448</v>
      </c>
      <c r="H83" s="302" t="s">
        <v>20</v>
      </c>
      <c r="I83" s="303">
        <v>258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v>1046</v>
      </c>
      <c r="C85" s="277">
        <v>6622</v>
      </c>
      <c r="D85" s="277" t="s">
        <v>20</v>
      </c>
      <c r="E85" s="277">
        <v>7668</v>
      </c>
      <c r="F85" s="306">
        <v>3749</v>
      </c>
      <c r="G85" s="306">
        <v>9400</v>
      </c>
      <c r="H85" s="306" t="s">
        <v>20</v>
      </c>
      <c r="I85" s="277">
        <v>66174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H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58" customWidth="1"/>
    <col min="10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8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2" s="72" customFormat="1" ht="14.25"/>
    <row r="3" spans="1:8" s="72" customFormat="1" ht="15">
      <c r="A3" s="328" t="s">
        <v>9</v>
      </c>
      <c r="B3" s="328"/>
      <c r="C3" s="328"/>
      <c r="D3" s="328"/>
      <c r="E3" s="328"/>
      <c r="F3" s="328"/>
      <c r="G3" s="328"/>
      <c r="H3" s="328"/>
    </row>
    <row r="4" spans="1:8" s="72" customFormat="1" ht="15">
      <c r="A4" s="78"/>
      <c r="B4" s="79"/>
      <c r="C4" s="79"/>
      <c r="D4" s="79"/>
      <c r="E4" s="79"/>
      <c r="F4" s="79"/>
      <c r="G4" s="79"/>
      <c r="H4" s="79"/>
    </row>
    <row r="5" spans="2:8" ht="12.75">
      <c r="B5" s="80"/>
      <c r="C5" s="80"/>
      <c r="D5" s="80"/>
      <c r="E5" s="76" t="s">
        <v>10</v>
      </c>
      <c r="F5" s="80"/>
      <c r="G5" s="75" t="s">
        <v>11</v>
      </c>
      <c r="H5" s="81"/>
    </row>
    <row r="6" spans="1:8" ht="12.75">
      <c r="A6" s="82" t="s">
        <v>5</v>
      </c>
      <c r="B6" s="76" t="s">
        <v>2</v>
      </c>
      <c r="C6" s="76" t="s">
        <v>12</v>
      </c>
      <c r="D6" s="76" t="s">
        <v>3</v>
      </c>
      <c r="E6" s="76" t="s">
        <v>13</v>
      </c>
      <c r="F6" s="76" t="s">
        <v>4</v>
      </c>
      <c r="G6" s="73" t="s">
        <v>14</v>
      </c>
      <c r="H6" s="74"/>
    </row>
    <row r="7" spans="2:8" ht="12.75">
      <c r="B7" s="76" t="s">
        <v>6</v>
      </c>
      <c r="C7" s="76" t="s">
        <v>15</v>
      </c>
      <c r="D7" s="62" t="s">
        <v>7</v>
      </c>
      <c r="E7" s="76" t="s">
        <v>16</v>
      </c>
      <c r="F7" s="76" t="s">
        <v>8</v>
      </c>
      <c r="G7" s="76" t="s">
        <v>17</v>
      </c>
      <c r="H7" s="76" t="s">
        <v>18</v>
      </c>
    </row>
    <row r="8" spans="1:8" ht="13.5" thickBot="1">
      <c r="A8" s="77"/>
      <c r="B8" s="80"/>
      <c r="C8" s="80"/>
      <c r="D8" s="80"/>
      <c r="E8" s="76" t="s">
        <v>19</v>
      </c>
      <c r="F8" s="80"/>
      <c r="G8" s="80"/>
      <c r="H8" s="80"/>
    </row>
    <row r="9" spans="1:8" ht="12.75">
      <c r="A9" s="63">
        <v>1985</v>
      </c>
      <c r="B9" s="234">
        <v>17.5</v>
      </c>
      <c r="C9" s="241">
        <v>261</v>
      </c>
      <c r="D9" s="234">
        <v>456.8</v>
      </c>
      <c r="E9" s="235">
        <v>16.107124397485368</v>
      </c>
      <c r="F9" s="234">
        <v>76899.49875590495</v>
      </c>
      <c r="G9" s="148" t="s">
        <v>20</v>
      </c>
      <c r="H9" s="148">
        <v>22498</v>
      </c>
    </row>
    <row r="10" spans="1:8" ht="12.75">
      <c r="A10" s="65">
        <v>1986</v>
      </c>
      <c r="B10" s="236">
        <v>17.2</v>
      </c>
      <c r="C10" s="242">
        <v>253</v>
      </c>
      <c r="D10" s="236">
        <v>435.7</v>
      </c>
      <c r="E10" s="237">
        <v>19.791328597357953</v>
      </c>
      <c r="F10" s="236">
        <v>78456.12010625894</v>
      </c>
      <c r="G10" s="151">
        <v>152</v>
      </c>
      <c r="H10" s="151">
        <v>25473</v>
      </c>
    </row>
    <row r="11" spans="1:8" ht="12.75">
      <c r="A11" s="65">
        <v>1987</v>
      </c>
      <c r="B11" s="236">
        <v>17.6</v>
      </c>
      <c r="C11" s="242">
        <v>249</v>
      </c>
      <c r="D11" s="236">
        <v>432</v>
      </c>
      <c r="E11" s="237">
        <v>20.163956102075897</v>
      </c>
      <c r="F11" s="236">
        <v>85800.48802182876</v>
      </c>
      <c r="G11" s="151">
        <v>650</v>
      </c>
      <c r="H11" s="151">
        <v>27895</v>
      </c>
    </row>
    <row r="12" spans="1:8" ht="12.75">
      <c r="A12" s="65">
        <v>1988</v>
      </c>
      <c r="B12" s="236">
        <v>18.3</v>
      </c>
      <c r="C12" s="242">
        <v>256</v>
      </c>
      <c r="D12" s="236">
        <v>469.2</v>
      </c>
      <c r="E12" s="237">
        <v>19.881480413015517</v>
      </c>
      <c r="F12" s="236">
        <v>93283.08872140685</v>
      </c>
      <c r="G12" s="151">
        <v>1461</v>
      </c>
      <c r="H12" s="151">
        <v>1708</v>
      </c>
    </row>
    <row r="13" spans="1:8" ht="12.75">
      <c r="A13" s="65">
        <v>1989</v>
      </c>
      <c r="B13" s="236">
        <v>17.1</v>
      </c>
      <c r="C13" s="242">
        <v>258</v>
      </c>
      <c r="D13" s="236">
        <v>439.9</v>
      </c>
      <c r="E13" s="237">
        <v>22.141285925498543</v>
      </c>
      <c r="F13" s="236">
        <v>97399.51678626807</v>
      </c>
      <c r="G13" s="151">
        <v>3985</v>
      </c>
      <c r="H13" s="151">
        <v>29715</v>
      </c>
    </row>
    <row r="14" spans="1:8" ht="12.75">
      <c r="A14" s="65">
        <v>1990</v>
      </c>
      <c r="B14" s="236">
        <v>16.1</v>
      </c>
      <c r="C14" s="242">
        <v>263.664596273292</v>
      </c>
      <c r="D14" s="236">
        <v>424.5</v>
      </c>
      <c r="E14" s="237">
        <v>19.52087315038525</v>
      </c>
      <c r="F14" s="236">
        <v>82866.10652338537</v>
      </c>
      <c r="G14" s="151">
        <v>3361</v>
      </c>
      <c r="H14" s="151">
        <v>38297</v>
      </c>
    </row>
    <row r="15" spans="1:8" ht="12.75">
      <c r="A15" s="65">
        <v>1991</v>
      </c>
      <c r="B15" s="236">
        <v>16</v>
      </c>
      <c r="C15" s="242">
        <v>256.625</v>
      </c>
      <c r="D15" s="236">
        <v>410.6</v>
      </c>
      <c r="E15" s="237">
        <v>20.01971319702379</v>
      </c>
      <c r="F15" s="236">
        <v>82200.94238697967</v>
      </c>
      <c r="G15" s="151">
        <v>3441</v>
      </c>
      <c r="H15" s="151">
        <v>45226</v>
      </c>
    </row>
    <row r="16" spans="1:8" ht="12.75">
      <c r="A16" s="65">
        <v>1992</v>
      </c>
      <c r="B16" s="236">
        <v>15.9</v>
      </c>
      <c r="C16" s="242">
        <v>252.8930817610063</v>
      </c>
      <c r="D16" s="236">
        <v>402.1</v>
      </c>
      <c r="E16" s="237">
        <v>17.405310542954336</v>
      </c>
      <c r="F16" s="236">
        <v>69986.75369321938</v>
      </c>
      <c r="G16" s="151">
        <v>3082</v>
      </c>
      <c r="H16" s="151">
        <v>57770</v>
      </c>
    </row>
    <row r="17" spans="1:8" ht="12.75">
      <c r="A17" s="65">
        <v>1993</v>
      </c>
      <c r="B17" s="236">
        <v>14.5</v>
      </c>
      <c r="C17" s="242">
        <v>256</v>
      </c>
      <c r="D17" s="236">
        <v>371.2</v>
      </c>
      <c r="E17" s="237">
        <v>17.77793804767228</v>
      </c>
      <c r="F17" s="236">
        <v>65991.7060329595</v>
      </c>
      <c r="G17" s="151">
        <v>3156</v>
      </c>
      <c r="H17" s="151">
        <v>58257</v>
      </c>
    </row>
    <row r="18" spans="1:8" ht="12.75">
      <c r="A18" s="65">
        <v>1994</v>
      </c>
      <c r="B18" s="236">
        <v>14.2</v>
      </c>
      <c r="C18" s="242">
        <v>252.6760563380282</v>
      </c>
      <c r="D18" s="236">
        <v>358.8</v>
      </c>
      <c r="E18" s="237">
        <v>19.328549276982436</v>
      </c>
      <c r="F18" s="236">
        <v>69350.83480581299</v>
      </c>
      <c r="G18" s="151">
        <v>3561</v>
      </c>
      <c r="H18" s="151">
        <v>68722</v>
      </c>
    </row>
    <row r="19" spans="1:8" ht="12.75">
      <c r="A19" s="65">
        <v>1995</v>
      </c>
      <c r="B19" s="236">
        <v>14.89</v>
      </c>
      <c r="C19" s="242">
        <v>266.0161182001343</v>
      </c>
      <c r="D19" s="236">
        <v>396.098</v>
      </c>
      <c r="E19" s="237">
        <v>28.63221665284339</v>
      </c>
      <c r="F19" s="236">
        <v>113411.6375175796</v>
      </c>
      <c r="G19" s="151">
        <v>3012</v>
      </c>
      <c r="H19" s="151">
        <v>66077</v>
      </c>
    </row>
    <row r="20" spans="1:8" ht="12.75">
      <c r="A20" s="91">
        <v>1996</v>
      </c>
      <c r="B20" s="96">
        <v>12.2</v>
      </c>
      <c r="C20" s="243">
        <v>290.35</v>
      </c>
      <c r="D20" s="96">
        <v>354.227</v>
      </c>
      <c r="E20" s="153">
        <v>20.620725301407575</v>
      </c>
      <c r="F20" s="96">
        <v>73044.17661341699</v>
      </c>
      <c r="G20" s="152">
        <v>2936</v>
      </c>
      <c r="H20" s="149">
        <v>73355</v>
      </c>
    </row>
    <row r="21" spans="1:8" ht="12.75">
      <c r="A21" s="91">
        <v>1997</v>
      </c>
      <c r="B21" s="96">
        <v>13</v>
      </c>
      <c r="C21" s="243">
        <v>282.6153846153846</v>
      </c>
      <c r="D21" s="96">
        <v>367.4</v>
      </c>
      <c r="E21" s="153">
        <v>19.8153690815333</v>
      </c>
      <c r="F21" s="96">
        <v>72801.66600555334</v>
      </c>
      <c r="G21" s="152">
        <v>3489</v>
      </c>
      <c r="H21" s="149">
        <v>78147</v>
      </c>
    </row>
    <row r="22" spans="1:8" ht="12.75">
      <c r="A22" s="91">
        <v>1998</v>
      </c>
      <c r="B22" s="96">
        <v>11.8</v>
      </c>
      <c r="C22" s="243">
        <v>288.3050847457627</v>
      </c>
      <c r="D22" s="96">
        <v>340.2</v>
      </c>
      <c r="E22" s="153">
        <v>22.820429603452215</v>
      </c>
      <c r="F22" s="96">
        <v>77635.10151094441</v>
      </c>
      <c r="G22" s="152">
        <v>4915</v>
      </c>
      <c r="H22" s="149">
        <v>81234</v>
      </c>
    </row>
    <row r="23" spans="1:8" ht="12.75">
      <c r="A23" s="91">
        <v>1999</v>
      </c>
      <c r="B23" s="96">
        <v>11.1</v>
      </c>
      <c r="C23" s="243">
        <f>D23/B23*10</f>
        <v>293.4234234234234</v>
      </c>
      <c r="D23" s="96">
        <v>325.7</v>
      </c>
      <c r="E23" s="153">
        <v>23.87821090716767</v>
      </c>
      <c r="F23" s="96">
        <f>D23*E23*10</f>
        <v>77771.3329246451</v>
      </c>
      <c r="G23" s="152">
        <v>6201</v>
      </c>
      <c r="H23" s="149">
        <v>62726</v>
      </c>
    </row>
    <row r="24" spans="1:8" ht="12.75">
      <c r="A24" s="91">
        <v>2000</v>
      </c>
      <c r="B24" s="96">
        <v>10.151</v>
      </c>
      <c r="C24" s="244">
        <f>D24*10/B24</f>
        <v>304.1079696581618</v>
      </c>
      <c r="D24" s="96">
        <v>308.7</v>
      </c>
      <c r="E24" s="153">
        <v>27.472263291382692</v>
      </c>
      <c r="F24" s="96">
        <f>D24*E24*10</f>
        <v>84806.87678049837</v>
      </c>
      <c r="G24" s="152">
        <v>4962.011</v>
      </c>
      <c r="H24" s="149">
        <v>58866.267</v>
      </c>
    </row>
    <row r="25" spans="1:8" ht="12.75">
      <c r="A25" s="91">
        <v>2001</v>
      </c>
      <c r="B25" s="96">
        <v>9.926</v>
      </c>
      <c r="C25" s="244">
        <f>D25*10/B25</f>
        <v>290.79588958291356</v>
      </c>
      <c r="D25" s="96">
        <v>288.644</v>
      </c>
      <c r="E25" s="153">
        <v>28.17</v>
      </c>
      <c r="F25" s="96">
        <f>D25*E25*10</f>
        <v>81311.0148</v>
      </c>
      <c r="G25" s="152">
        <v>6864.979</v>
      </c>
      <c r="H25" s="149">
        <v>66566.018</v>
      </c>
    </row>
    <row r="26" spans="1:8" ht="12.75">
      <c r="A26" s="91">
        <v>2002</v>
      </c>
      <c r="B26" s="96">
        <v>9.327</v>
      </c>
      <c r="C26" s="244">
        <f>D26*10/B26</f>
        <v>289.3588506486544</v>
      </c>
      <c r="D26" s="96">
        <v>269.885</v>
      </c>
      <c r="E26" s="153">
        <v>36.17</v>
      </c>
      <c r="F26" s="96">
        <f>D26*E26*10</f>
        <v>97617.40449999999</v>
      </c>
      <c r="G26" s="152">
        <v>5573.573</v>
      </c>
      <c r="H26" s="149">
        <v>70722.926</v>
      </c>
    </row>
    <row r="27" spans="1:8" ht="13.5" thickBot="1">
      <c r="A27" s="67" t="s">
        <v>326</v>
      </c>
      <c r="B27" s="98">
        <v>7.6</v>
      </c>
      <c r="C27" s="245">
        <f>D27*10/B27</f>
        <v>310.22368421052636</v>
      </c>
      <c r="D27" s="98">
        <v>235.77</v>
      </c>
      <c r="E27" s="155">
        <v>33.85</v>
      </c>
      <c r="F27" s="98">
        <f>D27*E27*10</f>
        <v>79808.145</v>
      </c>
      <c r="G27" s="154"/>
      <c r="H27" s="156"/>
    </row>
    <row r="28" ht="12.75">
      <c r="A28" s="58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2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58" customWidth="1"/>
    <col min="10" max="10" width="11.421875" style="58" customWidth="1"/>
    <col min="11" max="11" width="11.140625" style="58" customWidth="1"/>
    <col min="12" max="19" width="12.00390625" style="58" customWidth="1"/>
    <col min="2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4.25"/>
    <row r="3" spans="1:9" ht="15">
      <c r="A3" s="328" t="s">
        <v>310</v>
      </c>
      <c r="B3" s="328"/>
      <c r="C3" s="328"/>
      <c r="D3" s="328"/>
      <c r="E3" s="328"/>
      <c r="F3" s="328"/>
      <c r="G3" s="328"/>
      <c r="H3" s="328"/>
      <c r="I3" s="328"/>
    </row>
    <row r="4" spans="1:9" ht="12.75">
      <c r="A4" s="130"/>
      <c r="B4" s="74"/>
      <c r="C4" s="74"/>
      <c r="D4" s="74"/>
      <c r="E4" s="74"/>
      <c r="F4" s="74"/>
      <c r="G4" s="74"/>
      <c r="H4" s="74"/>
      <c r="I4" s="74"/>
    </row>
    <row r="5" spans="2:9" ht="12.75">
      <c r="B5" s="75" t="s">
        <v>22</v>
      </c>
      <c r="C5" s="81"/>
      <c r="D5" s="75" t="s">
        <v>22</v>
      </c>
      <c r="E5" s="81"/>
      <c r="F5" s="75" t="s">
        <v>23</v>
      </c>
      <c r="G5" s="81"/>
      <c r="H5" s="75" t="s">
        <v>24</v>
      </c>
      <c r="I5" s="81"/>
    </row>
    <row r="6" spans="2:9" ht="12.75">
      <c r="B6" s="73" t="s">
        <v>25</v>
      </c>
      <c r="C6" s="74"/>
      <c r="D6" s="73" t="s">
        <v>26</v>
      </c>
      <c r="E6" s="74"/>
      <c r="F6" s="239"/>
      <c r="G6" s="240"/>
      <c r="H6" s="239"/>
      <c r="I6" s="240"/>
    </row>
    <row r="7" spans="1:9" ht="12.75">
      <c r="A7" s="82" t="s">
        <v>5</v>
      </c>
      <c r="B7" s="76" t="s">
        <v>2</v>
      </c>
      <c r="C7" s="76" t="s">
        <v>3</v>
      </c>
      <c r="D7" s="76" t="s">
        <v>2</v>
      </c>
      <c r="E7" s="76" t="s">
        <v>3</v>
      </c>
      <c r="F7" s="76" t="s">
        <v>2</v>
      </c>
      <c r="G7" s="76" t="s">
        <v>3</v>
      </c>
      <c r="H7" s="76" t="s">
        <v>2</v>
      </c>
      <c r="I7" s="76" t="s">
        <v>3</v>
      </c>
    </row>
    <row r="8" spans="1:9" ht="13.5" thickBot="1">
      <c r="A8" s="77"/>
      <c r="B8" s="76" t="s">
        <v>6</v>
      </c>
      <c r="C8" s="76" t="s">
        <v>7</v>
      </c>
      <c r="D8" s="76" t="s">
        <v>6</v>
      </c>
      <c r="E8" s="76" t="s">
        <v>7</v>
      </c>
      <c r="F8" s="76" t="s">
        <v>6</v>
      </c>
      <c r="G8" s="76" t="s">
        <v>7</v>
      </c>
      <c r="H8" s="76" t="s">
        <v>6</v>
      </c>
      <c r="I8" s="76" t="s">
        <v>7</v>
      </c>
    </row>
    <row r="9" spans="1:9" ht="12.75">
      <c r="A9" s="63">
        <v>1985</v>
      </c>
      <c r="B9" s="110">
        <v>7.9</v>
      </c>
      <c r="C9" s="110">
        <v>227</v>
      </c>
      <c r="D9" s="110">
        <v>3</v>
      </c>
      <c r="E9" s="110">
        <v>81.4</v>
      </c>
      <c r="F9" s="223">
        <v>0.7</v>
      </c>
      <c r="G9" s="110">
        <v>14</v>
      </c>
      <c r="H9" s="110">
        <v>5.9</v>
      </c>
      <c r="I9" s="110">
        <v>134.3</v>
      </c>
    </row>
    <row r="10" spans="1:9" ht="12.75">
      <c r="A10" s="65">
        <v>1986</v>
      </c>
      <c r="B10" s="112">
        <v>7.9</v>
      </c>
      <c r="C10" s="112">
        <v>215.4</v>
      </c>
      <c r="D10" s="112">
        <v>2.9</v>
      </c>
      <c r="E10" s="112">
        <v>81.2</v>
      </c>
      <c r="F10" s="225">
        <v>0.55</v>
      </c>
      <c r="G10" s="112">
        <v>11.9</v>
      </c>
      <c r="H10" s="112">
        <v>5.9</v>
      </c>
      <c r="I10" s="112">
        <v>121.7</v>
      </c>
    </row>
    <row r="11" spans="1:9" ht="12.75">
      <c r="A11" s="65">
        <v>1987</v>
      </c>
      <c r="B11" s="112">
        <v>8</v>
      </c>
      <c r="C11" s="112">
        <v>221.3</v>
      </c>
      <c r="D11" s="112">
        <v>2.7</v>
      </c>
      <c r="E11" s="112">
        <v>77.9</v>
      </c>
      <c r="F11" s="225">
        <v>0.56</v>
      </c>
      <c r="G11" s="112">
        <v>11.8</v>
      </c>
      <c r="H11" s="112">
        <v>6.3</v>
      </c>
      <c r="I11" s="112">
        <v>128</v>
      </c>
    </row>
    <row r="12" spans="1:9" ht="12.75">
      <c r="A12" s="65">
        <v>1988</v>
      </c>
      <c r="B12" s="112">
        <v>7.9</v>
      </c>
      <c r="C12" s="112">
        <v>227.8</v>
      </c>
      <c r="D12" s="112">
        <v>3.2</v>
      </c>
      <c r="E12" s="112">
        <v>90.3</v>
      </c>
      <c r="F12" s="225">
        <v>0.69</v>
      </c>
      <c r="G12" s="112">
        <v>15.7</v>
      </c>
      <c r="H12" s="112">
        <v>6.6</v>
      </c>
      <c r="I12" s="112">
        <v>135.4</v>
      </c>
    </row>
    <row r="13" spans="1:9" ht="12.75">
      <c r="A13" s="65">
        <v>1989</v>
      </c>
      <c r="B13" s="112">
        <v>7.9</v>
      </c>
      <c r="C13" s="112">
        <v>226.5</v>
      </c>
      <c r="D13" s="112">
        <v>3.5</v>
      </c>
      <c r="E13" s="112">
        <v>99.7</v>
      </c>
      <c r="F13" s="225">
        <v>0.49</v>
      </c>
      <c r="G13" s="112">
        <v>8.7</v>
      </c>
      <c r="H13" s="112">
        <v>5.2</v>
      </c>
      <c r="I13" s="112">
        <v>107</v>
      </c>
    </row>
    <row r="14" spans="1:9" ht="12.75">
      <c r="A14" s="65">
        <v>1990</v>
      </c>
      <c r="B14" s="112">
        <v>7.4</v>
      </c>
      <c r="C14" s="112">
        <v>215.2</v>
      </c>
      <c r="D14" s="112">
        <v>3.3</v>
      </c>
      <c r="E14" s="112">
        <v>94.9</v>
      </c>
      <c r="F14" s="225">
        <v>0.58</v>
      </c>
      <c r="G14" s="112">
        <v>11.6</v>
      </c>
      <c r="H14" s="112">
        <v>4.8</v>
      </c>
      <c r="I14" s="112">
        <v>102.7</v>
      </c>
    </row>
    <row r="15" spans="1:9" ht="12.75">
      <c r="A15" s="65">
        <v>1991</v>
      </c>
      <c r="B15" s="112">
        <v>7.5</v>
      </c>
      <c r="C15" s="112">
        <v>204.5</v>
      </c>
      <c r="D15" s="112">
        <v>2.9</v>
      </c>
      <c r="E15" s="112">
        <v>84.3</v>
      </c>
      <c r="F15" s="225">
        <v>0.44</v>
      </c>
      <c r="G15" s="112">
        <v>9.6</v>
      </c>
      <c r="H15" s="112">
        <v>5.1</v>
      </c>
      <c r="I15" s="112">
        <v>112.2</v>
      </c>
    </row>
    <row r="16" spans="1:9" ht="12.75">
      <c r="A16" s="65">
        <v>1992</v>
      </c>
      <c r="B16" s="112">
        <v>6.9</v>
      </c>
      <c r="C16" s="112">
        <v>188.9</v>
      </c>
      <c r="D16" s="112">
        <v>3.2</v>
      </c>
      <c r="E16" s="112">
        <v>91.4</v>
      </c>
      <c r="F16" s="225">
        <v>0.41</v>
      </c>
      <c r="G16" s="112">
        <v>9</v>
      </c>
      <c r="H16" s="112">
        <v>5.3</v>
      </c>
      <c r="I16" s="112">
        <v>111.8</v>
      </c>
    </row>
    <row r="17" spans="1:9" ht="12.75">
      <c r="A17" s="65">
        <v>1993</v>
      </c>
      <c r="B17" s="112">
        <v>6.2</v>
      </c>
      <c r="C17" s="112">
        <v>172.8</v>
      </c>
      <c r="D17" s="112">
        <v>2.9</v>
      </c>
      <c r="E17" s="112">
        <v>84.6</v>
      </c>
      <c r="F17" s="225">
        <v>0.55</v>
      </c>
      <c r="G17" s="112">
        <v>11.4</v>
      </c>
      <c r="H17" s="112">
        <v>4.9</v>
      </c>
      <c r="I17" s="112">
        <v>102.4</v>
      </c>
    </row>
    <row r="18" spans="1:9" ht="12.75">
      <c r="A18" s="91">
        <v>1994</v>
      </c>
      <c r="B18" s="114">
        <v>5.4</v>
      </c>
      <c r="C18" s="114">
        <v>147.4</v>
      </c>
      <c r="D18" s="114">
        <v>3.1</v>
      </c>
      <c r="E18" s="114">
        <v>93.3</v>
      </c>
      <c r="F18" s="227">
        <v>0.31</v>
      </c>
      <c r="G18" s="114">
        <v>6.9</v>
      </c>
      <c r="H18" s="114">
        <v>5.5</v>
      </c>
      <c r="I18" s="112">
        <v>111.2</v>
      </c>
    </row>
    <row r="19" spans="1:9" ht="12.75">
      <c r="A19" s="91">
        <v>1995</v>
      </c>
      <c r="B19" s="114">
        <v>5</v>
      </c>
      <c r="C19" s="114">
        <v>132.8</v>
      </c>
      <c r="D19" s="114">
        <v>3.2</v>
      </c>
      <c r="E19" s="114">
        <v>103.4</v>
      </c>
      <c r="F19" s="227">
        <v>0.39</v>
      </c>
      <c r="G19" s="114">
        <v>9.4</v>
      </c>
      <c r="H19" s="114">
        <v>6.3</v>
      </c>
      <c r="I19" s="112">
        <v>150.6</v>
      </c>
    </row>
    <row r="20" spans="1:9" ht="12.75">
      <c r="A20" s="91">
        <v>1996</v>
      </c>
      <c r="B20" s="114">
        <v>5</v>
      </c>
      <c r="C20" s="114">
        <v>141.7</v>
      </c>
      <c r="D20" s="114">
        <v>3</v>
      </c>
      <c r="E20" s="114">
        <v>97.5</v>
      </c>
      <c r="F20" s="228">
        <v>0.37</v>
      </c>
      <c r="G20" s="114">
        <v>10.2</v>
      </c>
      <c r="H20" s="114">
        <v>3.9</v>
      </c>
      <c r="I20" s="112">
        <v>104.9</v>
      </c>
    </row>
    <row r="21" spans="1:9" ht="12.75">
      <c r="A21" s="91">
        <v>1997</v>
      </c>
      <c r="B21" s="114">
        <v>5.4</v>
      </c>
      <c r="C21" s="114">
        <v>156.5</v>
      </c>
      <c r="D21" s="114">
        <v>2.9</v>
      </c>
      <c r="E21" s="114">
        <v>107.3</v>
      </c>
      <c r="F21" s="228">
        <v>0.27</v>
      </c>
      <c r="G21" s="114">
        <v>6.6</v>
      </c>
      <c r="H21" s="114">
        <v>4.4</v>
      </c>
      <c r="I21" s="112">
        <v>96.9</v>
      </c>
    </row>
    <row r="22" spans="1:9" ht="12.75">
      <c r="A22" s="91">
        <v>1998</v>
      </c>
      <c r="B22" s="114">
        <v>5</v>
      </c>
      <c r="C22" s="114">
        <v>146.2</v>
      </c>
      <c r="D22" s="114">
        <v>3.2</v>
      </c>
      <c r="E22" s="114">
        <v>106.6</v>
      </c>
      <c r="F22" s="228">
        <v>0.22</v>
      </c>
      <c r="G22" s="114">
        <v>5.6</v>
      </c>
      <c r="H22" s="114">
        <v>3.5</v>
      </c>
      <c r="I22" s="112">
        <v>81.2</v>
      </c>
    </row>
    <row r="23" spans="1:9" ht="12.75">
      <c r="A23" s="91">
        <v>1999</v>
      </c>
      <c r="B23" s="114">
        <v>4.5</v>
      </c>
      <c r="C23" s="114">
        <v>133.2</v>
      </c>
      <c r="D23" s="114">
        <v>2.7</v>
      </c>
      <c r="E23" s="114">
        <v>88.9</v>
      </c>
      <c r="F23" s="228">
        <v>0.21</v>
      </c>
      <c r="G23" s="114">
        <v>5.7</v>
      </c>
      <c r="H23" s="114">
        <v>3.6</v>
      </c>
      <c r="I23" s="112">
        <v>98</v>
      </c>
    </row>
    <row r="24" spans="1:9" ht="12.75">
      <c r="A24" s="91">
        <v>2000</v>
      </c>
      <c r="B24" s="114">
        <v>4.5</v>
      </c>
      <c r="C24" s="114">
        <v>138</v>
      </c>
      <c r="D24" s="114">
        <v>2.3</v>
      </c>
      <c r="E24" s="114">
        <v>82.113</v>
      </c>
      <c r="F24" s="228">
        <v>0.19</v>
      </c>
      <c r="G24" s="114">
        <v>5.584</v>
      </c>
      <c r="H24" s="114">
        <v>3.1</v>
      </c>
      <c r="I24" s="112">
        <v>82.983</v>
      </c>
    </row>
    <row r="25" spans="1:9" ht="12.75">
      <c r="A25" s="91">
        <v>2001</v>
      </c>
      <c r="B25" s="114">
        <v>3.449</v>
      </c>
      <c r="C25" s="114">
        <v>97.958</v>
      </c>
      <c r="D25" s="114">
        <v>1.901</v>
      </c>
      <c r="E25" s="114">
        <v>57.59</v>
      </c>
      <c r="F25" s="228">
        <v>0.16</v>
      </c>
      <c r="G25" s="114">
        <v>4.634</v>
      </c>
      <c r="H25" s="114">
        <v>4.416</v>
      </c>
      <c r="I25" s="112">
        <v>128.462</v>
      </c>
    </row>
    <row r="26" spans="1:9" ht="13.5" thickBot="1">
      <c r="A26" s="67">
        <v>2002</v>
      </c>
      <c r="B26" s="116">
        <v>3.722</v>
      </c>
      <c r="C26" s="116">
        <v>104.8</v>
      </c>
      <c r="D26" s="116">
        <v>1.892</v>
      </c>
      <c r="E26" s="116">
        <v>56.412</v>
      </c>
      <c r="F26" s="159">
        <v>0.142</v>
      </c>
      <c r="G26" s="116">
        <v>4.029</v>
      </c>
      <c r="H26" s="116">
        <v>2.412</v>
      </c>
      <c r="I26" s="136">
        <v>88.047</v>
      </c>
    </row>
  </sheetData>
  <mergeCells count="2">
    <mergeCell ref="A3:I3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45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58" customWidth="1"/>
    <col min="2" max="9" width="12.7109375" style="58" customWidth="1"/>
    <col min="10" max="16384" width="11.421875" style="58" customWidth="1"/>
  </cols>
  <sheetData>
    <row r="1" spans="1:9" s="71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="72" customFormat="1" ht="15">
      <c r="A2" s="1"/>
    </row>
    <row r="3" spans="1:9" s="72" customFormat="1" ht="15">
      <c r="A3" s="260" t="s">
        <v>327</v>
      </c>
      <c r="B3" s="261"/>
      <c r="C3" s="261"/>
      <c r="D3" s="261"/>
      <c r="E3" s="261"/>
      <c r="F3" s="261"/>
      <c r="G3" s="261"/>
      <c r="H3" s="261"/>
      <c r="I3" s="261"/>
    </row>
    <row r="4" spans="1:9" s="72" customFormat="1" ht="15">
      <c r="A4" s="260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326" t="s">
        <v>227</v>
      </c>
      <c r="B5" s="233" t="s">
        <v>155</v>
      </c>
      <c r="C5" s="232"/>
      <c r="D5" s="232"/>
      <c r="E5" s="232"/>
      <c r="F5" s="233" t="s">
        <v>156</v>
      </c>
      <c r="G5" s="232"/>
      <c r="H5" s="232"/>
      <c r="I5" s="60" t="s">
        <v>3</v>
      </c>
    </row>
    <row r="6" spans="1:9" ht="12.75">
      <c r="A6" s="61" t="s">
        <v>228</v>
      </c>
      <c r="B6" s="262"/>
      <c r="C6" s="73" t="s">
        <v>158</v>
      </c>
      <c r="D6" s="74"/>
      <c r="E6" s="263" t="s">
        <v>102</v>
      </c>
      <c r="F6" s="75"/>
      <c r="G6" s="73" t="s">
        <v>158</v>
      </c>
      <c r="H6" s="74"/>
      <c r="I6" s="76" t="s">
        <v>14</v>
      </c>
    </row>
    <row r="7" spans="1:9" ht="13.5" thickBot="1">
      <c r="A7" s="281"/>
      <c r="B7" s="282" t="s">
        <v>159</v>
      </c>
      <c r="C7" s="282" t="s">
        <v>160</v>
      </c>
      <c r="D7" s="282" t="s">
        <v>161</v>
      </c>
      <c r="E7" s="282" t="s">
        <v>162</v>
      </c>
      <c r="F7" s="282" t="s">
        <v>159</v>
      </c>
      <c r="G7" s="282" t="s">
        <v>160</v>
      </c>
      <c r="H7" s="282" t="s">
        <v>161</v>
      </c>
      <c r="I7" s="282"/>
    </row>
    <row r="8" spans="1:11" ht="12.75">
      <c r="A8" s="284" t="s">
        <v>229</v>
      </c>
      <c r="B8" s="300">
        <v>543</v>
      </c>
      <c r="C8" s="300">
        <v>360</v>
      </c>
      <c r="D8" s="307">
        <v>7</v>
      </c>
      <c r="E8" s="301">
        <v>910</v>
      </c>
      <c r="F8" s="300">
        <v>13500</v>
      </c>
      <c r="G8" s="300">
        <v>26000</v>
      </c>
      <c r="H8" s="307">
        <v>50000</v>
      </c>
      <c r="I8" s="301">
        <v>18726</v>
      </c>
      <c r="J8" s="285"/>
      <c r="K8" s="285"/>
    </row>
    <row r="9" spans="1:11" ht="12.75">
      <c r="A9" s="77" t="s">
        <v>230</v>
      </c>
      <c r="B9" s="272">
        <v>837</v>
      </c>
      <c r="C9" s="272">
        <v>185</v>
      </c>
      <c r="D9" s="267" t="s">
        <v>20</v>
      </c>
      <c r="E9" s="267">
        <v>1022</v>
      </c>
      <c r="F9" s="272">
        <v>17000</v>
      </c>
      <c r="G9" s="272">
        <v>47080</v>
      </c>
      <c r="H9" s="267" t="s">
        <v>20</v>
      </c>
      <c r="I9" s="267">
        <v>22445</v>
      </c>
      <c r="J9" s="285"/>
      <c r="K9" s="285"/>
    </row>
    <row r="10" spans="1:11" ht="12.75">
      <c r="A10" s="77" t="s">
        <v>231</v>
      </c>
      <c r="B10" s="267">
        <v>150</v>
      </c>
      <c r="C10" s="267">
        <v>374</v>
      </c>
      <c r="D10" s="267" t="s">
        <v>20</v>
      </c>
      <c r="E10" s="267">
        <v>524</v>
      </c>
      <c r="F10" s="272">
        <v>13500</v>
      </c>
      <c r="G10" s="272">
        <v>22000</v>
      </c>
      <c r="H10" s="267" t="s">
        <v>20</v>
      </c>
      <c r="I10" s="267">
        <v>10253</v>
      </c>
      <c r="J10" s="285"/>
      <c r="K10" s="285"/>
    </row>
    <row r="11" spans="1:11" ht="12.75">
      <c r="A11" s="77" t="s">
        <v>232</v>
      </c>
      <c r="B11" s="272">
        <v>83</v>
      </c>
      <c r="C11" s="272">
        <v>207</v>
      </c>
      <c r="D11" s="267" t="s">
        <v>20</v>
      </c>
      <c r="E11" s="267">
        <v>290</v>
      </c>
      <c r="F11" s="272">
        <v>20000</v>
      </c>
      <c r="G11" s="272">
        <v>47580</v>
      </c>
      <c r="H11" s="267" t="s">
        <v>20</v>
      </c>
      <c r="I11" s="272">
        <v>11509</v>
      </c>
      <c r="J11" s="285"/>
      <c r="K11" s="285"/>
    </row>
    <row r="12" spans="1:11" ht="12.75">
      <c r="A12" s="286" t="s">
        <v>233</v>
      </c>
      <c r="B12" s="302">
        <f>SUM(B8:B11)</f>
        <v>1613</v>
      </c>
      <c r="C12" s="302">
        <v>1126</v>
      </c>
      <c r="D12" s="305">
        <v>7</v>
      </c>
      <c r="E12" s="302">
        <f>SUM(E8:E11)</f>
        <v>2746</v>
      </c>
      <c r="F12" s="303">
        <f>((F8*B8)+(F9*B9)+(F10*B10)+(F11*B11))/B12</f>
        <v>15650.650960942343</v>
      </c>
      <c r="G12" s="303">
        <f>((G8*C8)+(G9*C9)+(G10*C10)+(G11*C11))/C12</f>
        <v>32102.007104795735</v>
      </c>
      <c r="H12" s="305">
        <v>50000</v>
      </c>
      <c r="I12" s="302">
        <f>SUM(I8:I11)</f>
        <v>62933</v>
      </c>
      <c r="J12" s="285"/>
      <c r="K12" s="285"/>
    </row>
    <row r="13" spans="1:11" ht="12.75">
      <c r="A13" s="77"/>
      <c r="B13" s="267"/>
      <c r="C13" s="267"/>
      <c r="D13" s="267"/>
      <c r="E13" s="267"/>
      <c r="F13" s="272"/>
      <c r="G13" s="272"/>
      <c r="H13" s="267"/>
      <c r="I13" s="267"/>
      <c r="J13" s="285"/>
      <c r="K13" s="285"/>
    </row>
    <row r="14" spans="1:11" ht="12.75">
      <c r="A14" s="286" t="s">
        <v>234</v>
      </c>
      <c r="B14" s="303">
        <v>120</v>
      </c>
      <c r="C14" s="302" t="s">
        <v>20</v>
      </c>
      <c r="D14" s="302" t="s">
        <v>20</v>
      </c>
      <c r="E14" s="302">
        <v>120</v>
      </c>
      <c r="F14" s="303">
        <v>22000</v>
      </c>
      <c r="G14" s="302" t="s">
        <v>20</v>
      </c>
      <c r="H14" s="302" t="s">
        <v>20</v>
      </c>
      <c r="I14" s="303">
        <v>2640</v>
      </c>
      <c r="J14" s="285"/>
      <c r="K14" s="285"/>
    </row>
    <row r="15" spans="1:11" ht="12.75">
      <c r="A15" s="77"/>
      <c r="B15" s="267"/>
      <c r="C15" s="267"/>
      <c r="D15" s="267"/>
      <c r="E15" s="267"/>
      <c r="F15" s="272"/>
      <c r="G15" s="272"/>
      <c r="H15" s="267"/>
      <c r="I15" s="267"/>
      <c r="J15" s="285"/>
      <c r="K15" s="285"/>
    </row>
    <row r="16" spans="1:11" ht="12.75">
      <c r="A16" s="286" t="s">
        <v>235</v>
      </c>
      <c r="B16" s="302">
        <v>73</v>
      </c>
      <c r="C16" s="302">
        <v>2</v>
      </c>
      <c r="D16" s="302" t="s">
        <v>20</v>
      </c>
      <c r="E16" s="302">
        <v>75</v>
      </c>
      <c r="F16" s="303">
        <v>16082</v>
      </c>
      <c r="G16" s="303">
        <v>25000</v>
      </c>
      <c r="H16" s="302" t="s">
        <v>20</v>
      </c>
      <c r="I16" s="302">
        <v>1224</v>
      </c>
      <c r="J16" s="285"/>
      <c r="K16" s="285"/>
    </row>
    <row r="17" spans="1:11" ht="12.75">
      <c r="A17" s="77"/>
      <c r="B17" s="267"/>
      <c r="C17" s="267"/>
      <c r="D17" s="267"/>
      <c r="E17" s="267"/>
      <c r="F17" s="272"/>
      <c r="G17" s="272"/>
      <c r="H17" s="267"/>
      <c r="I17" s="267"/>
      <c r="J17" s="285"/>
      <c r="K17" s="285"/>
    </row>
    <row r="18" spans="1:11" ht="12.75">
      <c r="A18" s="77" t="s">
        <v>236</v>
      </c>
      <c r="B18" s="272">
        <v>10</v>
      </c>
      <c r="C18" s="272">
        <v>22</v>
      </c>
      <c r="D18" s="267" t="s">
        <v>20</v>
      </c>
      <c r="E18" s="267">
        <v>32</v>
      </c>
      <c r="F18" s="272">
        <v>22000</v>
      </c>
      <c r="G18" s="272">
        <v>31150</v>
      </c>
      <c r="H18" s="267" t="s">
        <v>20</v>
      </c>
      <c r="I18" s="272">
        <v>905</v>
      </c>
      <c r="J18" s="285"/>
      <c r="K18" s="285"/>
    </row>
    <row r="19" spans="1:11" ht="12.75">
      <c r="A19" s="77" t="s">
        <v>237</v>
      </c>
      <c r="B19" s="272">
        <v>16</v>
      </c>
      <c r="C19" s="267" t="s">
        <v>20</v>
      </c>
      <c r="D19" s="267" t="s">
        <v>20</v>
      </c>
      <c r="E19" s="267">
        <v>16</v>
      </c>
      <c r="F19" s="272">
        <v>25000</v>
      </c>
      <c r="G19" s="267" t="s">
        <v>20</v>
      </c>
      <c r="H19" s="267" t="s">
        <v>20</v>
      </c>
      <c r="I19" s="272">
        <v>400</v>
      </c>
      <c r="J19" s="285"/>
      <c r="K19" s="285"/>
    </row>
    <row r="20" spans="1:11" ht="12.75">
      <c r="A20" s="77" t="s">
        <v>238</v>
      </c>
      <c r="B20" s="272">
        <v>30</v>
      </c>
      <c r="C20" s="272">
        <v>15</v>
      </c>
      <c r="D20" s="267" t="s">
        <v>20</v>
      </c>
      <c r="E20" s="267">
        <v>45</v>
      </c>
      <c r="F20" s="272">
        <v>23500</v>
      </c>
      <c r="G20" s="272">
        <v>33250</v>
      </c>
      <c r="H20" s="267" t="s">
        <v>20</v>
      </c>
      <c r="I20" s="272">
        <v>1204</v>
      </c>
      <c r="J20" s="285"/>
      <c r="K20" s="285"/>
    </row>
    <row r="21" spans="1:11" ht="12.75">
      <c r="A21" s="286" t="s">
        <v>366</v>
      </c>
      <c r="B21" s="302">
        <v>56</v>
      </c>
      <c r="C21" s="302">
        <v>37</v>
      </c>
      <c r="D21" s="302" t="s">
        <v>20</v>
      </c>
      <c r="E21" s="302">
        <v>93</v>
      </c>
      <c r="F21" s="303">
        <v>23661</v>
      </c>
      <c r="G21" s="303">
        <v>32001</v>
      </c>
      <c r="H21" s="302" t="s">
        <v>20</v>
      </c>
      <c r="I21" s="302">
        <v>2509</v>
      </c>
      <c r="J21" s="285"/>
      <c r="K21" s="285"/>
    </row>
    <row r="22" spans="1:11" ht="12.75">
      <c r="A22" s="77"/>
      <c r="B22" s="267"/>
      <c r="C22" s="267"/>
      <c r="D22" s="267"/>
      <c r="E22" s="267"/>
      <c r="F22" s="272"/>
      <c r="G22" s="272"/>
      <c r="H22" s="267"/>
      <c r="I22" s="267"/>
      <c r="J22" s="285"/>
      <c r="K22" s="285"/>
    </row>
    <row r="23" spans="1:11" ht="12.75">
      <c r="A23" s="286" t="s">
        <v>239</v>
      </c>
      <c r="B23" s="302" t="s">
        <v>20</v>
      </c>
      <c r="C23" s="303">
        <v>74</v>
      </c>
      <c r="D23" s="302" t="s">
        <v>20</v>
      </c>
      <c r="E23" s="302">
        <v>74</v>
      </c>
      <c r="F23" s="302" t="s">
        <v>20</v>
      </c>
      <c r="G23" s="303">
        <v>28820</v>
      </c>
      <c r="H23" s="302" t="s">
        <v>20</v>
      </c>
      <c r="I23" s="303">
        <v>2133</v>
      </c>
      <c r="J23" s="285"/>
      <c r="K23" s="285"/>
    </row>
    <row r="24" spans="1:11" ht="12.75">
      <c r="A24" s="77"/>
      <c r="B24" s="267"/>
      <c r="C24" s="267"/>
      <c r="D24" s="267"/>
      <c r="E24" s="267"/>
      <c r="F24" s="272"/>
      <c r="G24" s="272"/>
      <c r="H24" s="267"/>
      <c r="I24" s="267"/>
      <c r="J24" s="285"/>
      <c r="K24" s="285"/>
    </row>
    <row r="25" spans="1:11" ht="12.75">
      <c r="A25" s="286" t="s">
        <v>240</v>
      </c>
      <c r="B25" s="302" t="s">
        <v>20</v>
      </c>
      <c r="C25" s="303">
        <v>215</v>
      </c>
      <c r="D25" s="302" t="s">
        <v>20</v>
      </c>
      <c r="E25" s="302">
        <v>215</v>
      </c>
      <c r="F25" s="302" t="s">
        <v>20</v>
      </c>
      <c r="G25" s="303">
        <v>36500</v>
      </c>
      <c r="H25" s="302" t="s">
        <v>20</v>
      </c>
      <c r="I25" s="303">
        <v>7848</v>
      </c>
      <c r="J25" s="285"/>
      <c r="K25" s="285"/>
    </row>
    <row r="26" spans="1:11" ht="12.75">
      <c r="A26" s="77"/>
      <c r="B26" s="267"/>
      <c r="C26" s="267"/>
      <c r="D26" s="267"/>
      <c r="E26" s="267"/>
      <c r="F26" s="272"/>
      <c r="G26" s="272"/>
      <c r="H26" s="267"/>
      <c r="I26" s="267"/>
      <c r="J26" s="285"/>
      <c r="K26" s="285"/>
    </row>
    <row r="27" spans="1:11" ht="12.75">
      <c r="A27" s="77" t="s">
        <v>241</v>
      </c>
      <c r="B27" s="267" t="s">
        <v>20</v>
      </c>
      <c r="C27" s="267" t="s">
        <v>20</v>
      </c>
      <c r="D27" s="267" t="s">
        <v>20</v>
      </c>
      <c r="E27" s="267" t="s">
        <v>20</v>
      </c>
      <c r="F27" s="267" t="s">
        <v>20</v>
      </c>
      <c r="G27" s="272" t="s">
        <v>20</v>
      </c>
      <c r="H27" s="267" t="s">
        <v>20</v>
      </c>
      <c r="I27" s="267" t="s">
        <v>20</v>
      </c>
      <c r="J27" s="285"/>
      <c r="K27" s="285"/>
    </row>
    <row r="28" spans="1:11" ht="12.75">
      <c r="A28" s="77" t="s">
        <v>242</v>
      </c>
      <c r="B28" s="267" t="s">
        <v>20</v>
      </c>
      <c r="C28" s="267">
        <v>11</v>
      </c>
      <c r="D28" s="267" t="s">
        <v>20</v>
      </c>
      <c r="E28" s="267">
        <v>11</v>
      </c>
      <c r="F28" s="267" t="s">
        <v>20</v>
      </c>
      <c r="G28" s="272">
        <v>26000</v>
      </c>
      <c r="H28" s="267" t="s">
        <v>20</v>
      </c>
      <c r="I28" s="267">
        <v>286</v>
      </c>
      <c r="J28" s="285"/>
      <c r="K28" s="285"/>
    </row>
    <row r="29" spans="1:11" ht="12.75">
      <c r="A29" s="77" t="s">
        <v>243</v>
      </c>
      <c r="B29" s="267" t="s">
        <v>20</v>
      </c>
      <c r="C29" s="272">
        <v>451</v>
      </c>
      <c r="D29" s="267" t="s">
        <v>20</v>
      </c>
      <c r="E29" s="267">
        <v>451</v>
      </c>
      <c r="F29" s="267" t="s">
        <v>20</v>
      </c>
      <c r="G29" s="272">
        <v>25000</v>
      </c>
      <c r="H29" s="267" t="s">
        <v>20</v>
      </c>
      <c r="I29" s="272">
        <v>11275</v>
      </c>
      <c r="J29" s="285"/>
      <c r="K29" s="285"/>
    </row>
    <row r="30" spans="1:11" ht="12.75">
      <c r="A30" s="286" t="s">
        <v>367</v>
      </c>
      <c r="B30" s="302" t="s">
        <v>20</v>
      </c>
      <c r="C30" s="302">
        <v>462</v>
      </c>
      <c r="D30" s="302" t="s">
        <v>20</v>
      </c>
      <c r="E30" s="302">
        <v>462</v>
      </c>
      <c r="F30" s="302" t="s">
        <v>20</v>
      </c>
      <c r="G30" s="303">
        <v>25024</v>
      </c>
      <c r="H30" s="302" t="s">
        <v>20</v>
      </c>
      <c r="I30" s="302">
        <v>11561</v>
      </c>
      <c r="J30" s="285"/>
      <c r="K30" s="285"/>
    </row>
    <row r="31" spans="1:11" ht="12.75">
      <c r="A31" s="77"/>
      <c r="B31" s="267"/>
      <c r="C31" s="267"/>
      <c r="D31" s="267"/>
      <c r="E31" s="267"/>
      <c r="F31" s="272"/>
      <c r="G31" s="272"/>
      <c r="H31" s="267"/>
      <c r="I31" s="267"/>
      <c r="J31" s="285"/>
      <c r="K31" s="285"/>
    </row>
    <row r="32" spans="1:11" ht="12.75">
      <c r="A32" s="77" t="s">
        <v>244</v>
      </c>
      <c r="B32" s="304">
        <v>36</v>
      </c>
      <c r="C32" s="304">
        <v>444</v>
      </c>
      <c r="D32" s="267" t="s">
        <v>20</v>
      </c>
      <c r="E32" s="267">
        <v>480</v>
      </c>
      <c r="F32" s="304">
        <v>16202</v>
      </c>
      <c r="G32" s="304">
        <v>25914</v>
      </c>
      <c r="H32" s="267" t="s">
        <v>20</v>
      </c>
      <c r="I32" s="272">
        <v>12089</v>
      </c>
      <c r="J32" s="285"/>
      <c r="K32" s="285"/>
    </row>
    <row r="33" spans="1:11" ht="12.75">
      <c r="A33" s="77" t="s">
        <v>245</v>
      </c>
      <c r="B33" s="304">
        <v>15</v>
      </c>
      <c r="C33" s="304">
        <v>37</v>
      </c>
      <c r="D33" s="267" t="s">
        <v>20</v>
      </c>
      <c r="E33" s="267">
        <v>52</v>
      </c>
      <c r="F33" s="304">
        <v>15000</v>
      </c>
      <c r="G33" s="304">
        <v>38000</v>
      </c>
      <c r="H33" s="267" t="s">
        <v>20</v>
      </c>
      <c r="I33" s="272">
        <v>1631</v>
      </c>
      <c r="J33" s="285"/>
      <c r="K33" s="285"/>
    </row>
    <row r="34" spans="1:11" ht="12.75">
      <c r="A34" s="77" t="s">
        <v>246</v>
      </c>
      <c r="B34" s="304" t="s">
        <v>20</v>
      </c>
      <c r="C34" s="304">
        <v>86</v>
      </c>
      <c r="D34" s="267" t="s">
        <v>20</v>
      </c>
      <c r="E34" s="267">
        <v>86</v>
      </c>
      <c r="F34" s="304" t="s">
        <v>20</v>
      </c>
      <c r="G34" s="304">
        <v>29721</v>
      </c>
      <c r="H34" s="267" t="s">
        <v>20</v>
      </c>
      <c r="I34" s="272">
        <v>2556</v>
      </c>
      <c r="J34" s="285"/>
      <c r="K34" s="285"/>
    </row>
    <row r="35" spans="1:11" ht="12.75">
      <c r="A35" s="77" t="s">
        <v>247</v>
      </c>
      <c r="B35" s="304" t="s">
        <v>20</v>
      </c>
      <c r="C35" s="304">
        <v>384</v>
      </c>
      <c r="D35" s="267" t="s">
        <v>20</v>
      </c>
      <c r="E35" s="267">
        <v>384</v>
      </c>
      <c r="F35" s="304" t="s">
        <v>20</v>
      </c>
      <c r="G35" s="304">
        <v>29300</v>
      </c>
      <c r="H35" s="267" t="s">
        <v>20</v>
      </c>
      <c r="I35" s="272">
        <v>11251</v>
      </c>
      <c r="J35" s="285"/>
      <c r="K35" s="285"/>
    </row>
    <row r="36" spans="1:11" ht="12.75">
      <c r="A36" s="286" t="s">
        <v>248</v>
      </c>
      <c r="B36" s="302">
        <v>51</v>
      </c>
      <c r="C36" s="302">
        <v>951</v>
      </c>
      <c r="D36" s="302" t="s">
        <v>20</v>
      </c>
      <c r="E36" s="302">
        <v>1002</v>
      </c>
      <c r="F36" s="303">
        <v>15848</v>
      </c>
      <c r="G36" s="303">
        <v>28096</v>
      </c>
      <c r="H36" s="302" t="s">
        <v>20</v>
      </c>
      <c r="I36" s="302">
        <v>27527</v>
      </c>
      <c r="J36" s="285"/>
      <c r="K36" s="285"/>
    </row>
    <row r="37" spans="1:11" ht="12.75">
      <c r="A37" s="77"/>
      <c r="B37" s="267"/>
      <c r="C37" s="267"/>
      <c r="D37" s="267"/>
      <c r="E37" s="267"/>
      <c r="F37" s="272"/>
      <c r="G37" s="272"/>
      <c r="H37" s="272"/>
      <c r="I37" s="267"/>
      <c r="J37" s="285"/>
      <c r="K37" s="285"/>
    </row>
    <row r="38" spans="1:11" ht="12.75">
      <c r="A38" s="286" t="s">
        <v>249</v>
      </c>
      <c r="B38" s="303">
        <v>12</v>
      </c>
      <c r="C38" s="303">
        <v>350</v>
      </c>
      <c r="D38" s="302" t="s">
        <v>20</v>
      </c>
      <c r="E38" s="302">
        <v>362</v>
      </c>
      <c r="F38" s="303">
        <v>13500</v>
      </c>
      <c r="G38" s="303">
        <v>43000</v>
      </c>
      <c r="H38" s="302" t="s">
        <v>20</v>
      </c>
      <c r="I38" s="303">
        <v>15212</v>
      </c>
      <c r="J38" s="285"/>
      <c r="K38" s="285"/>
    </row>
    <row r="39" spans="1:11" ht="12.75">
      <c r="A39" s="77"/>
      <c r="B39" s="267"/>
      <c r="C39" s="267"/>
      <c r="D39" s="267"/>
      <c r="E39" s="267"/>
      <c r="F39" s="272"/>
      <c r="G39" s="272"/>
      <c r="H39" s="272"/>
      <c r="I39" s="267"/>
      <c r="J39" s="285"/>
      <c r="K39" s="285"/>
    </row>
    <row r="40" spans="1:11" ht="12.75">
      <c r="A40" s="77" t="s">
        <v>250</v>
      </c>
      <c r="B40" s="267" t="s">
        <v>20</v>
      </c>
      <c r="C40" s="272">
        <v>30</v>
      </c>
      <c r="D40" s="267" t="s">
        <v>20</v>
      </c>
      <c r="E40" s="267">
        <v>30</v>
      </c>
      <c r="F40" s="267" t="s">
        <v>20</v>
      </c>
      <c r="G40" s="272">
        <v>25500</v>
      </c>
      <c r="H40" s="267" t="s">
        <v>20</v>
      </c>
      <c r="I40" s="272">
        <v>765</v>
      </c>
      <c r="J40" s="285"/>
      <c r="K40" s="285"/>
    </row>
    <row r="41" spans="1:11" ht="12.75">
      <c r="A41" s="77" t="s">
        <v>251</v>
      </c>
      <c r="B41" s="272">
        <v>25</v>
      </c>
      <c r="C41" s="272">
        <v>36</v>
      </c>
      <c r="D41" s="267" t="s">
        <v>20</v>
      </c>
      <c r="E41" s="267">
        <v>61</v>
      </c>
      <c r="F41" s="272">
        <v>24000</v>
      </c>
      <c r="G41" s="272">
        <v>37000</v>
      </c>
      <c r="H41" s="267" t="s">
        <v>20</v>
      </c>
      <c r="I41" s="272">
        <v>1932</v>
      </c>
      <c r="J41" s="285"/>
      <c r="K41" s="285"/>
    </row>
    <row r="42" spans="1:11" ht="12.75">
      <c r="A42" s="77" t="s">
        <v>252</v>
      </c>
      <c r="B42" s="272">
        <v>20</v>
      </c>
      <c r="C42" s="272">
        <v>190</v>
      </c>
      <c r="D42" s="267" t="s">
        <v>20</v>
      </c>
      <c r="E42" s="267">
        <v>210</v>
      </c>
      <c r="F42" s="272">
        <v>14850</v>
      </c>
      <c r="G42" s="272">
        <v>28995</v>
      </c>
      <c r="H42" s="267" t="s">
        <v>20</v>
      </c>
      <c r="I42" s="272">
        <v>5806</v>
      </c>
      <c r="J42" s="285"/>
      <c r="K42" s="285"/>
    </row>
    <row r="43" spans="1:11" ht="12.75">
      <c r="A43" s="77" t="s">
        <v>253</v>
      </c>
      <c r="B43" s="267" t="s">
        <v>20</v>
      </c>
      <c r="C43" s="272">
        <v>27</v>
      </c>
      <c r="D43" s="267" t="s">
        <v>20</v>
      </c>
      <c r="E43" s="267">
        <v>27</v>
      </c>
      <c r="F43" s="267" t="s">
        <v>20</v>
      </c>
      <c r="G43" s="272">
        <v>120000</v>
      </c>
      <c r="H43" s="267" t="s">
        <v>20</v>
      </c>
      <c r="I43" s="272">
        <v>3240</v>
      </c>
      <c r="J43" s="285"/>
      <c r="K43" s="285"/>
    </row>
    <row r="44" spans="1:11" ht="12.75">
      <c r="A44" s="77" t="s">
        <v>254</v>
      </c>
      <c r="B44" s="272">
        <v>5</v>
      </c>
      <c r="C44" s="272">
        <v>60</v>
      </c>
      <c r="D44" s="267" t="s">
        <v>20</v>
      </c>
      <c r="E44" s="267">
        <v>65</v>
      </c>
      <c r="F44" s="272">
        <v>4000</v>
      </c>
      <c r="G44" s="272">
        <v>11967</v>
      </c>
      <c r="H44" s="267" t="s">
        <v>20</v>
      </c>
      <c r="I44" s="272">
        <v>738</v>
      </c>
      <c r="J44" s="285"/>
      <c r="K44" s="285"/>
    </row>
    <row r="45" spans="1:11" ht="12.75">
      <c r="A45" s="77" t="s">
        <v>255</v>
      </c>
      <c r="B45" s="267" t="s">
        <v>20</v>
      </c>
      <c r="C45" s="272">
        <v>15</v>
      </c>
      <c r="D45" s="267" t="s">
        <v>20</v>
      </c>
      <c r="E45" s="267">
        <v>15</v>
      </c>
      <c r="F45" s="267" t="s">
        <v>20</v>
      </c>
      <c r="G45" s="272">
        <v>40000</v>
      </c>
      <c r="H45" s="267" t="s">
        <v>20</v>
      </c>
      <c r="I45" s="272">
        <v>600</v>
      </c>
      <c r="J45" s="285"/>
      <c r="K45" s="285"/>
    </row>
    <row r="46" spans="1:11" ht="12.75">
      <c r="A46" s="77" t="s">
        <v>256</v>
      </c>
      <c r="B46" s="272">
        <v>1</v>
      </c>
      <c r="C46" s="272">
        <v>26</v>
      </c>
      <c r="D46" s="267" t="s">
        <v>20</v>
      </c>
      <c r="E46" s="267">
        <v>27</v>
      </c>
      <c r="F46" s="272">
        <v>30000</v>
      </c>
      <c r="G46" s="272">
        <v>30000</v>
      </c>
      <c r="H46" s="267" t="s">
        <v>20</v>
      </c>
      <c r="I46" s="272">
        <v>810</v>
      </c>
      <c r="J46" s="285"/>
      <c r="K46" s="285"/>
    </row>
    <row r="47" spans="1:11" ht="12.75">
      <c r="A47" s="77" t="s">
        <v>257</v>
      </c>
      <c r="B47" s="267" t="s">
        <v>20</v>
      </c>
      <c r="C47" s="272">
        <v>30</v>
      </c>
      <c r="D47" s="267" t="s">
        <v>20</v>
      </c>
      <c r="E47" s="267">
        <v>30</v>
      </c>
      <c r="F47" s="267" t="s">
        <v>20</v>
      </c>
      <c r="G47" s="272">
        <v>35600</v>
      </c>
      <c r="H47" s="267" t="s">
        <v>20</v>
      </c>
      <c r="I47" s="272">
        <v>1068</v>
      </c>
      <c r="J47" s="285"/>
      <c r="K47" s="285"/>
    </row>
    <row r="48" spans="1:11" ht="12.75">
      <c r="A48" s="77" t="s">
        <v>258</v>
      </c>
      <c r="B48" s="272">
        <v>4</v>
      </c>
      <c r="C48" s="272">
        <v>24</v>
      </c>
      <c r="D48" s="267" t="s">
        <v>20</v>
      </c>
      <c r="E48" s="267">
        <v>28</v>
      </c>
      <c r="F48" s="272">
        <v>12000</v>
      </c>
      <c r="G48" s="272">
        <v>21667</v>
      </c>
      <c r="H48" s="267" t="s">
        <v>20</v>
      </c>
      <c r="I48" s="272">
        <v>568</v>
      </c>
      <c r="J48" s="285"/>
      <c r="K48" s="285"/>
    </row>
    <row r="49" spans="1:11" ht="12.75">
      <c r="A49" s="286" t="s">
        <v>368</v>
      </c>
      <c r="B49" s="302">
        <v>55</v>
      </c>
      <c r="C49" s="302">
        <v>438</v>
      </c>
      <c r="D49" s="302" t="s">
        <v>20</v>
      </c>
      <c r="E49" s="302">
        <v>493</v>
      </c>
      <c r="F49" s="303">
        <v>18091</v>
      </c>
      <c r="G49" s="303">
        <v>33178</v>
      </c>
      <c r="H49" s="302" t="s">
        <v>20</v>
      </c>
      <c r="I49" s="302">
        <v>15527</v>
      </c>
      <c r="J49" s="285"/>
      <c r="K49" s="285"/>
    </row>
    <row r="50" spans="1:11" ht="12.75">
      <c r="A50" s="77"/>
      <c r="B50" s="267"/>
      <c r="C50" s="267"/>
      <c r="D50" s="267"/>
      <c r="E50" s="267"/>
      <c r="F50" s="272"/>
      <c r="G50" s="272"/>
      <c r="H50" s="272"/>
      <c r="I50" s="267"/>
      <c r="J50" s="285"/>
      <c r="K50" s="285"/>
    </row>
    <row r="51" spans="1:11" ht="12.75">
      <c r="A51" s="286" t="s">
        <v>259</v>
      </c>
      <c r="B51" s="302" t="s">
        <v>20</v>
      </c>
      <c r="C51" s="303">
        <v>280</v>
      </c>
      <c r="D51" s="302" t="s">
        <v>20</v>
      </c>
      <c r="E51" s="302">
        <v>280</v>
      </c>
      <c r="F51" s="302" t="s">
        <v>20</v>
      </c>
      <c r="G51" s="303">
        <v>28000</v>
      </c>
      <c r="H51" s="302" t="s">
        <v>20</v>
      </c>
      <c r="I51" s="303">
        <v>7840</v>
      </c>
      <c r="J51" s="285"/>
      <c r="K51" s="285"/>
    </row>
    <row r="52" spans="1:11" ht="12.75">
      <c r="A52" s="77"/>
      <c r="B52" s="267"/>
      <c r="C52" s="267"/>
      <c r="D52" s="267"/>
      <c r="E52" s="267"/>
      <c r="F52" s="272"/>
      <c r="G52" s="272"/>
      <c r="H52" s="272"/>
      <c r="I52" s="267"/>
      <c r="J52" s="285"/>
      <c r="K52" s="285"/>
    </row>
    <row r="53" spans="1:11" ht="12.75">
      <c r="A53" s="77" t="s">
        <v>260</v>
      </c>
      <c r="B53" s="267" t="s">
        <v>20</v>
      </c>
      <c r="C53" s="272">
        <v>100</v>
      </c>
      <c r="D53" s="267" t="s">
        <v>20</v>
      </c>
      <c r="E53" s="267">
        <v>100</v>
      </c>
      <c r="F53" s="267" t="s">
        <v>20</v>
      </c>
      <c r="G53" s="272">
        <v>25000</v>
      </c>
      <c r="H53" s="267" t="s">
        <v>20</v>
      </c>
      <c r="I53" s="272">
        <v>2500</v>
      </c>
      <c r="J53" s="285"/>
      <c r="K53" s="285"/>
    </row>
    <row r="54" spans="1:11" ht="12.75">
      <c r="A54" s="77" t="s">
        <v>261</v>
      </c>
      <c r="B54" s="267" t="s">
        <v>20</v>
      </c>
      <c r="C54" s="272">
        <v>66</v>
      </c>
      <c r="D54" s="267" t="s">
        <v>20</v>
      </c>
      <c r="E54" s="267">
        <v>66</v>
      </c>
      <c r="F54" s="267" t="s">
        <v>20</v>
      </c>
      <c r="G54" s="272">
        <v>25000</v>
      </c>
      <c r="H54" s="267" t="s">
        <v>20</v>
      </c>
      <c r="I54" s="272">
        <v>1650</v>
      </c>
      <c r="J54" s="285"/>
      <c r="K54" s="285"/>
    </row>
    <row r="55" spans="1:11" ht="12.75">
      <c r="A55" s="77" t="s">
        <v>262</v>
      </c>
      <c r="B55" s="267" t="s">
        <v>20</v>
      </c>
      <c r="C55" s="272">
        <v>24</v>
      </c>
      <c r="D55" s="267" t="s">
        <v>20</v>
      </c>
      <c r="E55" s="267">
        <v>24</v>
      </c>
      <c r="F55" s="267" t="s">
        <v>20</v>
      </c>
      <c r="G55" s="272">
        <v>25000</v>
      </c>
      <c r="H55" s="267" t="s">
        <v>20</v>
      </c>
      <c r="I55" s="272">
        <v>600</v>
      </c>
      <c r="J55" s="285"/>
      <c r="K55" s="285"/>
    </row>
    <row r="56" spans="1:11" ht="12.75">
      <c r="A56" s="77" t="s">
        <v>263</v>
      </c>
      <c r="B56" s="267" t="s">
        <v>20</v>
      </c>
      <c r="C56" s="272">
        <v>25</v>
      </c>
      <c r="D56" s="267" t="s">
        <v>20</v>
      </c>
      <c r="E56" s="267">
        <v>25</v>
      </c>
      <c r="F56" s="267" t="s">
        <v>20</v>
      </c>
      <c r="G56" s="272">
        <v>28300</v>
      </c>
      <c r="H56" s="267" t="s">
        <v>20</v>
      </c>
      <c r="I56" s="272">
        <v>708</v>
      </c>
      <c r="J56" s="285"/>
      <c r="K56" s="285"/>
    </row>
    <row r="57" spans="1:11" ht="12.75">
      <c r="A57" s="77" t="s">
        <v>264</v>
      </c>
      <c r="B57" s="267" t="s">
        <v>20</v>
      </c>
      <c r="C57" s="272">
        <v>287</v>
      </c>
      <c r="D57" s="267" t="s">
        <v>20</v>
      </c>
      <c r="E57" s="267">
        <v>287</v>
      </c>
      <c r="F57" s="267" t="s">
        <v>20</v>
      </c>
      <c r="G57" s="272">
        <v>42000</v>
      </c>
      <c r="H57" s="267" t="s">
        <v>20</v>
      </c>
      <c r="I57" s="272">
        <v>12054</v>
      </c>
      <c r="J57" s="285"/>
      <c r="K57" s="285"/>
    </row>
    <row r="58" spans="1:11" ht="12.75">
      <c r="A58" s="286" t="s">
        <v>265</v>
      </c>
      <c r="B58" s="302" t="s">
        <v>20</v>
      </c>
      <c r="C58" s="302">
        <v>502</v>
      </c>
      <c r="D58" s="302" t="s">
        <v>20</v>
      </c>
      <c r="E58" s="302">
        <v>502</v>
      </c>
      <c r="F58" s="302" t="s">
        <v>20</v>
      </c>
      <c r="G58" s="303">
        <v>34883</v>
      </c>
      <c r="H58" s="302" t="s">
        <v>20</v>
      </c>
      <c r="I58" s="302">
        <v>17512</v>
      </c>
      <c r="J58" s="285"/>
      <c r="K58" s="285"/>
    </row>
    <row r="59" spans="1:11" ht="12.75">
      <c r="A59" s="77"/>
      <c r="B59" s="267"/>
      <c r="C59" s="267"/>
      <c r="D59" s="267"/>
      <c r="E59" s="267"/>
      <c r="F59" s="272"/>
      <c r="G59" s="272"/>
      <c r="H59" s="272"/>
      <c r="I59" s="267"/>
      <c r="J59" s="285"/>
      <c r="K59" s="285"/>
    </row>
    <row r="60" spans="1:11" ht="12.75">
      <c r="A60" s="77" t="s">
        <v>266</v>
      </c>
      <c r="B60" s="267" t="s">
        <v>20</v>
      </c>
      <c r="C60" s="272">
        <v>154</v>
      </c>
      <c r="D60" s="272" t="s">
        <v>20</v>
      </c>
      <c r="E60" s="267">
        <v>154</v>
      </c>
      <c r="F60" s="267" t="s">
        <v>20</v>
      </c>
      <c r="G60" s="272">
        <v>40000</v>
      </c>
      <c r="H60" s="272" t="s">
        <v>20</v>
      </c>
      <c r="I60" s="272">
        <v>6160</v>
      </c>
      <c r="J60" s="285"/>
      <c r="K60" s="285"/>
    </row>
    <row r="61" spans="1:11" ht="12.75">
      <c r="A61" s="77" t="s">
        <v>267</v>
      </c>
      <c r="B61" s="272">
        <v>15</v>
      </c>
      <c r="C61" s="272">
        <v>136</v>
      </c>
      <c r="D61" s="267" t="s">
        <v>20</v>
      </c>
      <c r="E61" s="267">
        <v>151</v>
      </c>
      <c r="F61" s="272">
        <v>10000</v>
      </c>
      <c r="G61" s="272">
        <v>31000</v>
      </c>
      <c r="H61" s="267" t="s">
        <v>20</v>
      </c>
      <c r="I61" s="272">
        <v>4366</v>
      </c>
      <c r="J61" s="285"/>
      <c r="K61" s="285"/>
    </row>
    <row r="62" spans="1:11" ht="12.75">
      <c r="A62" s="77" t="s">
        <v>268</v>
      </c>
      <c r="B62" s="267" t="s">
        <v>20</v>
      </c>
      <c r="C62" s="272">
        <v>281</v>
      </c>
      <c r="D62" s="267" t="s">
        <v>20</v>
      </c>
      <c r="E62" s="267">
        <v>281</v>
      </c>
      <c r="F62" s="267" t="s">
        <v>20</v>
      </c>
      <c r="G62" s="272">
        <v>33558</v>
      </c>
      <c r="H62" s="267" t="s">
        <v>20</v>
      </c>
      <c r="I62" s="272">
        <v>9430</v>
      </c>
      <c r="J62" s="285"/>
      <c r="K62" s="285"/>
    </row>
    <row r="63" spans="1:11" ht="12.75">
      <c r="A63" s="286" t="s">
        <v>269</v>
      </c>
      <c r="B63" s="302">
        <v>15</v>
      </c>
      <c r="C63" s="302">
        <v>571</v>
      </c>
      <c r="D63" s="302" t="s">
        <v>20</v>
      </c>
      <c r="E63" s="302">
        <v>586</v>
      </c>
      <c r="F63" s="303">
        <v>10000</v>
      </c>
      <c r="G63" s="303">
        <v>34686</v>
      </c>
      <c r="H63" s="303" t="s">
        <v>20</v>
      </c>
      <c r="I63" s="302">
        <v>19956</v>
      </c>
      <c r="J63" s="285"/>
      <c r="K63" s="285"/>
    </row>
    <row r="64" spans="1:11" ht="12.75">
      <c r="A64" s="77"/>
      <c r="B64" s="267"/>
      <c r="C64" s="267"/>
      <c r="D64" s="267"/>
      <c r="E64" s="267"/>
      <c r="F64" s="272"/>
      <c r="G64" s="272"/>
      <c r="H64" s="272"/>
      <c r="I64" s="267"/>
      <c r="J64" s="285"/>
      <c r="K64" s="285"/>
    </row>
    <row r="65" spans="1:11" ht="12.75">
      <c r="A65" s="286" t="s">
        <v>270</v>
      </c>
      <c r="B65" s="302" t="s">
        <v>20</v>
      </c>
      <c r="C65" s="303">
        <v>181</v>
      </c>
      <c r="D65" s="302" t="s">
        <v>20</v>
      </c>
      <c r="E65" s="302">
        <v>181</v>
      </c>
      <c r="F65" s="302" t="s">
        <v>20</v>
      </c>
      <c r="G65" s="303">
        <v>30500</v>
      </c>
      <c r="H65" s="302" t="s">
        <v>20</v>
      </c>
      <c r="I65" s="303">
        <v>5520</v>
      </c>
      <c r="J65" s="285"/>
      <c r="K65" s="285"/>
    </row>
    <row r="66" spans="1:11" ht="12.75">
      <c r="A66" s="77"/>
      <c r="B66" s="267"/>
      <c r="C66" s="267"/>
      <c r="D66" s="267"/>
      <c r="E66" s="267"/>
      <c r="F66" s="272"/>
      <c r="G66" s="272"/>
      <c r="H66" s="272"/>
      <c r="I66" s="267"/>
      <c r="J66" s="285"/>
      <c r="K66" s="285"/>
    </row>
    <row r="67" spans="1:11" ht="12.75">
      <c r="A67" s="77" t="s">
        <v>271</v>
      </c>
      <c r="B67" s="267" t="s">
        <v>20</v>
      </c>
      <c r="C67" s="272">
        <v>250</v>
      </c>
      <c r="D67" s="267" t="s">
        <v>20</v>
      </c>
      <c r="E67" s="267">
        <v>250</v>
      </c>
      <c r="F67" s="267" t="s">
        <v>20</v>
      </c>
      <c r="G67" s="272">
        <v>50000</v>
      </c>
      <c r="H67" s="267" t="s">
        <v>20</v>
      </c>
      <c r="I67" s="272">
        <v>12500</v>
      </c>
      <c r="J67" s="285"/>
      <c r="K67" s="285"/>
    </row>
    <row r="68" spans="1:11" ht="12.75">
      <c r="A68" s="77" t="s">
        <v>272</v>
      </c>
      <c r="B68" s="267" t="s">
        <v>20</v>
      </c>
      <c r="C68" s="272">
        <v>120</v>
      </c>
      <c r="D68" s="267" t="s">
        <v>20</v>
      </c>
      <c r="E68" s="267">
        <v>120</v>
      </c>
      <c r="F68" s="267" t="s">
        <v>20</v>
      </c>
      <c r="G68" s="272">
        <v>50000</v>
      </c>
      <c r="H68" s="267" t="s">
        <v>20</v>
      </c>
      <c r="I68" s="272">
        <v>6000</v>
      </c>
      <c r="J68" s="285"/>
      <c r="K68" s="285"/>
    </row>
    <row r="69" spans="1:11" ht="12.75">
      <c r="A69" s="286" t="s">
        <v>273</v>
      </c>
      <c r="B69" s="302" t="s">
        <v>20</v>
      </c>
      <c r="C69" s="302">
        <v>370</v>
      </c>
      <c r="D69" s="302" t="s">
        <v>20</v>
      </c>
      <c r="E69" s="302">
        <v>370</v>
      </c>
      <c r="F69" s="302" t="s">
        <v>20</v>
      </c>
      <c r="G69" s="303">
        <v>50000</v>
      </c>
      <c r="H69" s="302" t="s">
        <v>20</v>
      </c>
      <c r="I69" s="302">
        <v>18500</v>
      </c>
      <c r="J69" s="285"/>
      <c r="K69" s="285"/>
    </row>
    <row r="70" spans="1:11" ht="12.75">
      <c r="A70" s="77"/>
      <c r="B70" s="267"/>
      <c r="C70" s="267"/>
      <c r="D70" s="267"/>
      <c r="E70" s="267"/>
      <c r="F70" s="272"/>
      <c r="G70" s="272"/>
      <c r="H70" s="272"/>
      <c r="I70" s="267"/>
      <c r="J70" s="285"/>
      <c r="K70" s="285"/>
    </row>
    <row r="71" spans="1:11" ht="12.75">
      <c r="A71" s="77" t="s">
        <v>274</v>
      </c>
      <c r="B71" s="267" t="s">
        <v>20</v>
      </c>
      <c r="C71" s="272">
        <v>225</v>
      </c>
      <c r="D71" s="272">
        <v>120</v>
      </c>
      <c r="E71" s="267">
        <v>345</v>
      </c>
      <c r="F71" s="267" t="s">
        <v>20</v>
      </c>
      <c r="G71" s="272">
        <v>20000</v>
      </c>
      <c r="H71" s="272">
        <v>30000</v>
      </c>
      <c r="I71" s="272">
        <v>8100</v>
      </c>
      <c r="J71" s="285"/>
      <c r="K71" s="285"/>
    </row>
    <row r="72" spans="1:11" ht="12.75">
      <c r="A72" s="77" t="s">
        <v>275</v>
      </c>
      <c r="B72" s="267" t="s">
        <v>20</v>
      </c>
      <c r="C72" s="272">
        <v>303</v>
      </c>
      <c r="D72" s="267" t="s">
        <v>20</v>
      </c>
      <c r="E72" s="267">
        <v>303</v>
      </c>
      <c r="F72" s="267" t="s">
        <v>20</v>
      </c>
      <c r="G72" s="272">
        <v>43300</v>
      </c>
      <c r="H72" s="267" t="s">
        <v>20</v>
      </c>
      <c r="I72" s="272">
        <v>13120</v>
      </c>
      <c r="J72" s="285"/>
      <c r="K72" s="285"/>
    </row>
    <row r="73" spans="1:11" ht="12.75">
      <c r="A73" s="77" t="s">
        <v>276</v>
      </c>
      <c r="B73" s="272">
        <v>2</v>
      </c>
      <c r="C73" s="272">
        <v>107</v>
      </c>
      <c r="D73" s="267" t="s">
        <v>20</v>
      </c>
      <c r="E73" s="267">
        <v>109</v>
      </c>
      <c r="F73" s="272">
        <v>12000</v>
      </c>
      <c r="G73" s="272">
        <v>25000</v>
      </c>
      <c r="H73" s="267" t="s">
        <v>20</v>
      </c>
      <c r="I73" s="272">
        <v>2699</v>
      </c>
      <c r="J73" s="285"/>
      <c r="K73" s="285"/>
    </row>
    <row r="74" spans="1:11" ht="12.75">
      <c r="A74" s="77" t="s">
        <v>277</v>
      </c>
      <c r="B74" s="267" t="s">
        <v>20</v>
      </c>
      <c r="C74" s="272">
        <v>355</v>
      </c>
      <c r="D74" s="267" t="s">
        <v>20</v>
      </c>
      <c r="E74" s="267">
        <v>355</v>
      </c>
      <c r="F74" s="267" t="s">
        <v>20</v>
      </c>
      <c r="G74" s="272">
        <v>25800</v>
      </c>
      <c r="H74" s="267" t="s">
        <v>20</v>
      </c>
      <c r="I74" s="272">
        <v>9159</v>
      </c>
      <c r="J74" s="285"/>
      <c r="K74" s="285"/>
    </row>
    <row r="75" spans="1:11" ht="12.75">
      <c r="A75" s="77" t="s">
        <v>278</v>
      </c>
      <c r="B75" s="272">
        <v>32</v>
      </c>
      <c r="C75" s="272">
        <v>32</v>
      </c>
      <c r="D75" s="267" t="s">
        <v>20</v>
      </c>
      <c r="E75" s="267">
        <v>64</v>
      </c>
      <c r="F75" s="272">
        <v>10000</v>
      </c>
      <c r="G75" s="272">
        <v>29000</v>
      </c>
      <c r="H75" s="267" t="s">
        <v>20</v>
      </c>
      <c r="I75" s="272">
        <v>1248</v>
      </c>
      <c r="J75" s="285"/>
      <c r="K75" s="285"/>
    </row>
    <row r="76" spans="1:11" ht="12.75">
      <c r="A76" s="77" t="s">
        <v>279</v>
      </c>
      <c r="B76" s="272">
        <v>2</v>
      </c>
      <c r="C76" s="272">
        <v>32</v>
      </c>
      <c r="D76" s="267" t="s">
        <v>20</v>
      </c>
      <c r="E76" s="267">
        <v>34</v>
      </c>
      <c r="F76" s="272">
        <v>7200</v>
      </c>
      <c r="G76" s="272">
        <v>22831</v>
      </c>
      <c r="H76" s="267" t="s">
        <v>20</v>
      </c>
      <c r="I76" s="272">
        <v>745</v>
      </c>
      <c r="J76" s="285"/>
      <c r="K76" s="285"/>
    </row>
    <row r="77" spans="1:11" ht="12.75">
      <c r="A77" s="77" t="s">
        <v>280</v>
      </c>
      <c r="B77" s="267" t="s">
        <v>20</v>
      </c>
      <c r="C77" s="272">
        <v>184</v>
      </c>
      <c r="D77" s="267" t="s">
        <v>20</v>
      </c>
      <c r="E77" s="267">
        <v>184</v>
      </c>
      <c r="F77" s="267" t="s">
        <v>20</v>
      </c>
      <c r="G77" s="272">
        <v>40000</v>
      </c>
      <c r="H77" s="267" t="s">
        <v>20</v>
      </c>
      <c r="I77" s="272">
        <v>7360</v>
      </c>
      <c r="J77" s="285"/>
      <c r="K77" s="285"/>
    </row>
    <row r="78" spans="1:11" ht="12.75">
      <c r="A78" s="77" t="s">
        <v>281</v>
      </c>
      <c r="B78" s="271">
        <v>4</v>
      </c>
      <c r="C78" s="272">
        <v>66</v>
      </c>
      <c r="D78" s="267" t="s">
        <v>20</v>
      </c>
      <c r="E78" s="267">
        <v>70</v>
      </c>
      <c r="F78" s="271">
        <v>7251</v>
      </c>
      <c r="G78" s="272">
        <v>27959</v>
      </c>
      <c r="H78" s="267" t="s">
        <v>20</v>
      </c>
      <c r="I78" s="272">
        <v>1875</v>
      </c>
      <c r="J78" s="285"/>
      <c r="K78" s="285"/>
    </row>
    <row r="79" spans="1:11" ht="12.75">
      <c r="A79" s="286" t="s">
        <v>369</v>
      </c>
      <c r="B79" s="302">
        <v>40</v>
      </c>
      <c r="C79" s="302">
        <v>1304</v>
      </c>
      <c r="D79" s="302">
        <v>120</v>
      </c>
      <c r="E79" s="302">
        <v>1464</v>
      </c>
      <c r="F79" s="303">
        <v>9685</v>
      </c>
      <c r="G79" s="303">
        <v>30919</v>
      </c>
      <c r="H79" s="303">
        <v>30000</v>
      </c>
      <c r="I79" s="302">
        <v>44306</v>
      </c>
      <c r="J79" s="285"/>
      <c r="K79" s="285"/>
    </row>
    <row r="80" spans="1:11" ht="12.75">
      <c r="A80" s="77"/>
      <c r="B80" s="267"/>
      <c r="C80" s="267"/>
      <c r="D80" s="267"/>
      <c r="E80" s="267"/>
      <c r="F80" s="272"/>
      <c r="G80" s="272"/>
      <c r="H80" s="272"/>
      <c r="I80" s="267"/>
      <c r="J80" s="285"/>
      <c r="K80" s="285"/>
    </row>
    <row r="81" spans="1:11" ht="12.75">
      <c r="A81" s="77" t="s">
        <v>282</v>
      </c>
      <c r="B81" s="271">
        <v>9</v>
      </c>
      <c r="C81" s="272">
        <v>123</v>
      </c>
      <c r="D81" s="267" t="s">
        <v>20</v>
      </c>
      <c r="E81" s="267">
        <v>132</v>
      </c>
      <c r="F81" s="271">
        <v>15000</v>
      </c>
      <c r="G81" s="272">
        <v>30000</v>
      </c>
      <c r="H81" s="267" t="s">
        <v>20</v>
      </c>
      <c r="I81" s="272">
        <v>3825</v>
      </c>
      <c r="J81" s="285"/>
      <c r="K81" s="285"/>
    </row>
    <row r="82" spans="1:11" ht="12.75">
      <c r="A82" s="77" t="s">
        <v>283</v>
      </c>
      <c r="B82" s="272">
        <v>11</v>
      </c>
      <c r="C82" s="272">
        <v>159</v>
      </c>
      <c r="D82" s="267" t="s">
        <v>20</v>
      </c>
      <c r="E82" s="267">
        <v>170</v>
      </c>
      <c r="F82" s="272">
        <v>12000</v>
      </c>
      <c r="G82" s="272">
        <v>20000</v>
      </c>
      <c r="H82" s="267" t="s">
        <v>20</v>
      </c>
      <c r="I82" s="272">
        <v>3312</v>
      </c>
      <c r="J82" s="285"/>
      <c r="K82" s="285"/>
    </row>
    <row r="83" spans="1:11" ht="12.75">
      <c r="A83" s="286" t="s">
        <v>284</v>
      </c>
      <c r="B83" s="303">
        <v>20</v>
      </c>
      <c r="C83" s="303">
        <v>282</v>
      </c>
      <c r="D83" s="302" t="s">
        <v>20</v>
      </c>
      <c r="E83" s="302">
        <v>302</v>
      </c>
      <c r="F83" s="303">
        <v>13350</v>
      </c>
      <c r="G83" s="303">
        <v>24362</v>
      </c>
      <c r="H83" s="302" t="s">
        <v>20</v>
      </c>
      <c r="I83" s="303">
        <v>7137</v>
      </c>
      <c r="J83" s="285"/>
      <c r="K83" s="285"/>
    </row>
    <row r="84" spans="1:11" ht="12.75">
      <c r="A84" s="77"/>
      <c r="B84" s="267"/>
      <c r="C84" s="267"/>
      <c r="D84" s="267"/>
      <c r="E84" s="267"/>
      <c r="F84" s="272"/>
      <c r="G84" s="272"/>
      <c r="H84" s="272"/>
      <c r="I84" s="272"/>
      <c r="J84" s="285"/>
      <c r="K84" s="285"/>
    </row>
    <row r="85" spans="1:11" ht="13.5" thickBot="1">
      <c r="A85" s="288" t="s">
        <v>285</v>
      </c>
      <c r="B85" s="277">
        <f>SUM(B12:B16,B21:B25,B30,B36:B38,B49:B51,B58,B63:B65,B69,B79,B83)</f>
        <v>2055</v>
      </c>
      <c r="C85" s="277">
        <v>7145</v>
      </c>
      <c r="D85" s="277">
        <v>127</v>
      </c>
      <c r="E85" s="277">
        <f>SUM(E12:E16,E21:E25,E30,E36:E38,E49:E51,E58,E63:E65,E69,E79,E83)</f>
        <v>9327</v>
      </c>
      <c r="F85" s="277">
        <f>((F12*B12)+(F14*B14)+(F16*B16)+(F21*B21)+(F36*B36)+(F38*B38)+(F49*B49)+(F63*B63)+(F79*B79)+(F83*B83))/B85</f>
        <v>16132.922141119221</v>
      </c>
      <c r="G85" s="277">
        <f>((G12*C12)+(G16*C16)+(G21*C21)+(G23*C23)+(G25*C25)+(G30*C30)+(G36*C36)+(G38*C38)+(G49*C49)+(G51*C51)+(G58*C58)+(G63*C63)+(G65*C65)+(G69*C69)+(G79*C79)+(G83*C83))/C85</f>
        <v>32412.786144156755</v>
      </c>
      <c r="H85" s="306">
        <v>31102</v>
      </c>
      <c r="I85" s="277">
        <f>SUM(I12:I16,I21:I25,I30,I36:I38,I49:I51,I58,I63:I65,I69,I79,I83)</f>
        <v>269885</v>
      </c>
      <c r="J85" s="285"/>
      <c r="K85" s="28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