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9"/>
  </bookViews>
  <sheets>
    <sheet name="23.1" sheetId="1" r:id="rId1"/>
    <sheet name="23.2" sheetId="2" r:id="rId2"/>
    <sheet name="23.3" sheetId="3" r:id="rId3"/>
    <sheet name="23.4" sheetId="4" r:id="rId4"/>
    <sheet name="23.5" sheetId="5" r:id="rId5"/>
    <sheet name="23.6" sheetId="6" r:id="rId6"/>
    <sheet name="23.7" sheetId="7" r:id="rId7"/>
    <sheet name="23.8" sheetId="8" r:id="rId8"/>
    <sheet name="23.9" sheetId="9" r:id="rId9"/>
    <sheet name="23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'[2]p395fao'!$B$75</definedName>
    <definedName name="\A" localSheetId="9">'[2]p395fao'!$B$75</definedName>
    <definedName name="\A" localSheetId="1">'[2]p395fao'!$B$75</definedName>
    <definedName name="\A" localSheetId="2">'[2]p395fao'!$B$75</definedName>
    <definedName name="\A" localSheetId="3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 localSheetId="8">'[2]p395fao'!$B$75</definedName>
    <definedName name="\A">#REF!</definedName>
    <definedName name="\B" localSheetId="0">'[3]p405'!#REF!</definedName>
    <definedName name="\B" localSheetId="5">'[3]p405'!#REF!</definedName>
    <definedName name="\B">'[3]p405'!#REF!</definedName>
    <definedName name="\C" localSheetId="0">'[2]p395fao'!$B$77</definedName>
    <definedName name="\C" localSheetId="9">'[2]p395fao'!$B$77</definedName>
    <definedName name="\C" localSheetId="1">'[2]p395fao'!$B$77</definedName>
    <definedName name="\C" localSheetId="2">'[2]p395fao'!$B$77</definedName>
    <definedName name="\C" localSheetId="3">'[2]p395fao'!$B$77</definedName>
    <definedName name="\C" localSheetId="4">#REF!</definedName>
    <definedName name="\C" localSheetId="5">'[2]p395fao'!$B$77</definedName>
    <definedName name="\C" localSheetId="6">'[2]p395fao'!$B$77</definedName>
    <definedName name="\C" localSheetId="7">'[2]p395fao'!$B$77</definedName>
    <definedName name="\C" localSheetId="8">'[2]p395fao'!$B$77</definedName>
    <definedName name="\C">#REF!</definedName>
    <definedName name="\D" localSheetId="0">'[2]p395fao'!$B$79</definedName>
    <definedName name="\D" localSheetId="5">'[2]p395fao'!$B$79</definedName>
    <definedName name="\D">'[2]p395fao'!$B$79</definedName>
    <definedName name="\G" localSheetId="0">'[2]p395fao'!#REF!</definedName>
    <definedName name="\G" localSheetId="9">'[2]p395fao'!#REF!</definedName>
    <definedName name="\G" localSheetId="1">'[2]p395fao'!#REF!</definedName>
    <definedName name="\G" localSheetId="2">'[2]p395fao'!#REF!</definedName>
    <definedName name="\G" localSheetId="3">'[2]p395fao'!#REF!</definedName>
    <definedName name="\G" localSheetId="4">#REF!</definedName>
    <definedName name="\G" localSheetId="5">'[2]p395fao'!#REF!</definedName>
    <definedName name="\G" localSheetId="6">'[2]p395fao'!#REF!</definedName>
    <definedName name="\G" localSheetId="7">'[2]p395fao'!#REF!</definedName>
    <definedName name="\G" localSheetId="8">'[2]p395fao'!#REF!</definedName>
    <definedName name="\G">#REF!</definedName>
    <definedName name="\I">#REF!</definedName>
    <definedName name="\L" localSheetId="0">'[2]p395fao'!$B$81</definedName>
    <definedName name="\L" localSheetId="5">'[2]p395fao'!$B$81</definedName>
    <definedName name="\L">'[2]p395fao'!$B$81</definedName>
    <definedName name="\N" localSheetId="0">#REF!</definedName>
    <definedName name="\N" localSheetId="9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0">'[2]19.18-19'!#REF!</definedName>
    <definedName name="\T" localSheetId="5">'[2]19.18-19'!#REF!</definedName>
    <definedName name="\T">'[2]19.18-19'!#REF!</definedName>
    <definedName name="__123Graph_A" localSheetId="0" hidden="1">'[2]p399fao'!#REF!</definedName>
    <definedName name="__123Graph_A" localSheetId="5" hidden="1">'[2]p399fao'!#REF!</definedName>
    <definedName name="__123Graph_A" hidden="1">'[2]p399fao'!#REF!</definedName>
    <definedName name="__123Graph_ACurrent" localSheetId="0" hidden="1">'[2]p399fao'!#REF!</definedName>
    <definedName name="__123Graph_ACurrent" localSheetId="5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localSheetId="5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9" hidden="1">'[2]p399fao'!#REF!</definedName>
    <definedName name="__123Graph_B" localSheetId="1" hidden="1">'[2]p399fao'!#REF!</definedName>
    <definedName name="__123Graph_B" localSheetId="2" hidden="1">'[2]p399fao'!#REF!</definedName>
    <definedName name="__123Graph_B" localSheetId="3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hidden="1">'[1]p122'!#REF!</definedName>
    <definedName name="__123Graph_BCurrent" localSheetId="0" hidden="1">'[2]p399fao'!#REF!</definedName>
    <definedName name="__123Graph_BCurrent" localSheetId="5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localSheetId="5" hidden="1">'[2]p399fao'!#REF!</definedName>
    <definedName name="__123Graph_BGrßfico1" hidden="1">'[2]p399fao'!#REF!</definedName>
    <definedName name="__123Graph_C" localSheetId="0" hidden="1">'[2]p399fao'!#REF!</definedName>
    <definedName name="__123Graph_C" localSheetId="5" hidden="1">'[2]p399fao'!#REF!</definedName>
    <definedName name="__123Graph_C" hidden="1">'[2]p399fao'!#REF!</definedName>
    <definedName name="__123Graph_CCurrent" localSheetId="0" hidden="1">'[2]p399fao'!#REF!</definedName>
    <definedName name="__123Graph_CCurrent" localSheetId="5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localSheetId="5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9" hidden="1">'[2]p399fao'!#REF!</definedName>
    <definedName name="__123Graph_D" localSheetId="1" hidden="1">'[2]p399fao'!#REF!</definedName>
    <definedName name="__123Graph_D" localSheetId="2" hidden="1">'[2]p399fao'!#REF!</definedName>
    <definedName name="__123Graph_D" localSheetId="3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hidden="1">'[1]p122'!#REF!</definedName>
    <definedName name="__123Graph_DCurrent" localSheetId="0" hidden="1">'[2]p399fao'!#REF!</definedName>
    <definedName name="__123Graph_DCurrent" localSheetId="5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localSheetId="5" hidden="1">'[2]p399fao'!#REF!</definedName>
    <definedName name="__123Graph_DGrßfico1" hidden="1">'[2]p399fao'!#REF!</definedName>
    <definedName name="__123Graph_E" localSheetId="0" hidden="1">'[2]p399fao'!#REF!</definedName>
    <definedName name="__123Graph_E" localSheetId="5" hidden="1">'[2]p399fao'!#REF!</definedName>
    <definedName name="__123Graph_E" hidden="1">'[2]p399fao'!#REF!</definedName>
    <definedName name="__123Graph_ECurrent" localSheetId="0" hidden="1">'[2]p399fao'!#REF!</definedName>
    <definedName name="__123Graph_ECurrent" localSheetId="5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localSheetId="5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9" hidden="1">'[2]p399fao'!#REF!</definedName>
    <definedName name="__123Graph_F" localSheetId="1" hidden="1">'[2]p399fao'!#REF!</definedName>
    <definedName name="__123Graph_F" localSheetId="2" hidden="1">'[2]p399fao'!#REF!</definedName>
    <definedName name="__123Graph_F" localSheetId="3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hidden="1">'[1]p122'!#REF!</definedName>
    <definedName name="__123Graph_FCurrent" localSheetId="0" hidden="1">'[2]p399fao'!#REF!</definedName>
    <definedName name="__123Graph_FCurrent" localSheetId="5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localSheetId="5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9" hidden="1">'[2]p399fao'!#REF!</definedName>
    <definedName name="__123Graph_X" localSheetId="1" hidden="1">'[2]p399fao'!#REF!</definedName>
    <definedName name="__123Graph_X" localSheetId="2" hidden="1">'[2]p399fao'!#REF!</definedName>
    <definedName name="__123Graph_X" localSheetId="3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hidden="1">'[1]p122'!#REF!</definedName>
    <definedName name="__123Graph_XCurrent" localSheetId="0" hidden="1">'[2]p399fao'!#REF!</definedName>
    <definedName name="__123Graph_XCurrent" localSheetId="5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localSheetId="5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'23.1'!$A$1:$K$54</definedName>
    <definedName name="DatosExternos76" localSheetId="1">'23.2'!$B$7:$F$84</definedName>
    <definedName name="DatosExternos78_1" localSheetId="2">'23.3'!$B$7:$F$84</definedName>
    <definedName name="GUION">#REF!</definedName>
    <definedName name="Imprimir_área_IM" localSheetId="0">'[4]GANADE15'!$A$35:$AG$39</definedName>
    <definedName name="Imprimir_área_IM" localSheetId="9">'[4]GANADE15'!$A$35:$AG$39</definedName>
    <definedName name="Imprimir_área_IM" localSheetId="1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localSheetId="5" hidden="1">'[2]19.14-15'!#REF!</definedName>
    <definedName name="PP10" hidden="1">'[2]19.14-15'!#REF!</definedName>
    <definedName name="PP11" localSheetId="0" hidden="1">'[2]19.14-15'!#REF!</definedName>
    <definedName name="PP11" localSheetId="5" hidden="1">'[2]19.14-15'!#REF!</definedName>
    <definedName name="PP11" hidden="1">'[2]19.14-15'!#REF!</definedName>
    <definedName name="PP12" hidden="1">'[2]19.14-15'!$C$34:$C$37</definedName>
    <definedName name="PP13" localSheetId="0" hidden="1">'[2]19.14-15'!$C$34:$C$37</definedName>
    <definedName name="PP13" localSheetId="5" hidden="1">'[2]19.14-15'!$C$34:$C$37</definedName>
    <definedName name="PP13" hidden="1">'[2]19.14-15'!$C$34:$C$37</definedName>
    <definedName name="PP14" localSheetId="0" hidden="1">'[2]19.14-15'!$C$34:$C$37</definedName>
    <definedName name="PP14" localSheetId="5" hidden="1">'[2]19.14-15'!$C$34:$C$37</definedName>
    <definedName name="PP14" hidden="1">'[2]19.14-15'!$C$34:$C$37</definedName>
    <definedName name="PP15" hidden="1">'[2]19.14-15'!#REF!</definedName>
    <definedName name="PP16" localSheetId="0" hidden="1">'[2]19.14-15'!#REF!</definedName>
    <definedName name="PP16" localSheetId="5" hidden="1">'[2]19.14-15'!#REF!</definedName>
    <definedName name="PP16" hidden="1">'[2]19.14-15'!#REF!</definedName>
    <definedName name="PP17" localSheetId="0" hidden="1">'[2]19.14-15'!#REF!</definedName>
    <definedName name="PP17" localSheetId="5" hidden="1">'[2]19.14-15'!#REF!</definedName>
    <definedName name="PP17" hidden="1">'[2]19.14-15'!#REF!</definedName>
    <definedName name="PP18" hidden="1">'[2]19.14-15'!$D$34:$D$37</definedName>
    <definedName name="PP19" localSheetId="0" hidden="1">'[2]19.14-15'!$D$34:$D$37</definedName>
    <definedName name="PP19" localSheetId="5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localSheetId="5" hidden="1">'[2]19.14-15'!$D$34:$D$37</definedName>
    <definedName name="PP20" hidden="1">'[2]19.14-15'!$D$34:$D$37</definedName>
    <definedName name="PP21" hidden="1">'[2]19.14-15'!#REF!</definedName>
    <definedName name="PP22" localSheetId="0" hidden="1">'[2]19.14-15'!#REF!</definedName>
    <definedName name="PP22" localSheetId="5" hidden="1">'[2]19.14-15'!#REF!</definedName>
    <definedName name="PP22" hidden="1">'[2]19.14-15'!#REF!</definedName>
    <definedName name="PP23" localSheetId="0" hidden="1">'[2]19.14-15'!#REF!</definedName>
    <definedName name="PP23" localSheetId="5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 localSheetId="0">'[4]GANADE1'!$B$75</definedName>
    <definedName name="pp4" localSheetId="5">'[4]GANADE1'!$B$75</definedName>
    <definedName name="pp4">'[4]GANADE1'!$B$75</definedName>
    <definedName name="PP5" localSheetId="0">'[2]19.11-12'!$B$53</definedName>
    <definedName name="PP5" localSheetId="5">'[2]19.11-12'!$B$53</definedName>
    <definedName name="PP5">'[2]19.11-12'!$B$53</definedName>
    <definedName name="PP6" hidden="1">'[2]19.14-15'!$B$34:$B$37</definedName>
    <definedName name="PP7" localSheetId="0" hidden="1">'[2]19.14-15'!$B$34:$B$37</definedName>
    <definedName name="PP7" localSheetId="5" hidden="1">'[2]19.14-15'!$B$34:$B$37</definedName>
    <definedName name="PP7" hidden="1">'[2]19.14-15'!$B$34:$B$37</definedName>
    <definedName name="PP8" localSheetId="0" hidden="1">'[2]19.14-15'!$B$34:$B$37</definedName>
    <definedName name="PP8" localSheetId="5" hidden="1">'[2]19.14-15'!$B$34:$B$37</definedName>
    <definedName name="PP8" hidden="1">'[2]19.14-15'!$B$34:$B$37</definedName>
    <definedName name="PP9" hidden="1">'[2]19.14-15'!#REF!</definedName>
    <definedName name="RUTINA">#REF!</definedName>
    <definedName name="TABLE" localSheetId="6">'23.7'!$A$8:$F$19</definedName>
    <definedName name="TABLE" localSheetId="7">'23.8'!#REF!</definedName>
    <definedName name="TABLE_2" localSheetId="6">'23.7'!#REF!</definedName>
    <definedName name="TABLE_2" localSheetId="7">'23.8'!$A$8:$F$19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<sst xmlns="http://schemas.openxmlformats.org/spreadsheetml/2006/main" count="912" uniqueCount="190">
  <si>
    <t>LANA Y PIELES</t>
  </si>
  <si>
    <t xml:space="preserve"> 23.1.  LANA: Serie histórica de los animales esquilados, producción, valor y comercio exterior</t>
  </si>
  <si>
    <t>Número de animales esquilados (miles)</t>
  </si>
  <si>
    <t>Años</t>
  </si>
  <si>
    <t>Lanas blancas</t>
  </si>
  <si>
    <t>Finas</t>
  </si>
  <si>
    <t>Entrefinas</t>
  </si>
  <si>
    <t>Bastas</t>
  </si>
  <si>
    <t>Negras</t>
  </si>
  <si>
    <t>Total</t>
  </si>
  <si>
    <t>Precio perci-</t>
  </si>
  <si>
    <t>Valor</t>
  </si>
  <si>
    <t>Comercio exterior (2)</t>
  </si>
  <si>
    <t>Producción de lana (toneladas)</t>
  </si>
  <si>
    <t>bido por los</t>
  </si>
  <si>
    <t>total</t>
  </si>
  <si>
    <t>(toneladas)</t>
  </si>
  <si>
    <t>ganaderos</t>
  </si>
  <si>
    <t>(miles de</t>
  </si>
  <si>
    <t>Importa-</t>
  </si>
  <si>
    <t>Exporta-</t>
  </si>
  <si>
    <t>(euros/100kg) (1)</t>
  </si>
  <si>
    <t>euros)</t>
  </si>
  <si>
    <t>ciones</t>
  </si>
  <si>
    <t xml:space="preserve">  (1) Lana sin lavar.</t>
  </si>
  <si>
    <t xml:space="preserve">  (2) Lana sin cardar ni peinar.</t>
  </si>
  <si>
    <t>Países</t>
  </si>
  <si>
    <t>Importaciones</t>
  </si>
  <si>
    <t>Exportaciones</t>
  </si>
  <si>
    <t>MUNDO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</si>
  <si>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</si>
  <si>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</si>
  <si>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</si>
  <si>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</si>
  <si>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</si>
  <si>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</si>
  <si>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</si>
  <si>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</si>
  <si>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</si>
  <si>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</si>
  <si>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</si>
  <si>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</si>
  <si>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</si>
  <si>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</si>
  <si>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Bulgaria</t>
  </si>
  <si>
    <t xml:space="preserve">   Hungría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</si>
  <si>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</si>
  <si>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</si>
  <si>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</si>
  <si>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</si>
  <si>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</si>
  <si>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</si>
  <si>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</si>
  <si>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</si>
  <si>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Japón</t>
  </si>
  <si>
    <t xml:space="preserve"> Nueva Zelanda</t>
  </si>
  <si>
    <t>Fuente: Estadística del Comercio Exterior de España. Departamento de Aduanas e Impuestos Especiales. Agencia Tributaria.</t>
  </si>
  <si>
    <t xml:space="preserve">   Suecia</t>
  </si>
  <si>
    <t xml:space="preserve">   Chipre</t>
  </si>
  <si>
    <t>Cueros y pieles en bruto</t>
  </si>
  <si>
    <t>Peletería en bruto</t>
  </si>
  <si>
    <t>De ovinos</t>
  </si>
  <si>
    <t>Los demás</t>
  </si>
  <si>
    <t xml:space="preserve"> Unión Europea</t>
  </si>
  <si>
    <t xml:space="preserve">   Finlandia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</si>
  <si>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</si>
  <si>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</si>
  <si>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</si>
  <si>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</si>
  <si>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Lituania</t>
  </si>
  <si>
    <t xml:space="preserve"> Brasil</t>
  </si>
  <si>
    <t xml:space="preserve"> Islandia</t>
  </si>
  <si>
    <t xml:space="preserve"> Noruega</t>
  </si>
  <si>
    <t xml:space="preserve"> Méjico</t>
  </si>
  <si>
    <t xml:space="preserve"> 23.7.  CUEROS, PIELES Y PELETERIA, EN BRUTO: Serie histórica del comercio exterior. Importaciones</t>
  </si>
  <si>
    <t>Importación (toneladas)</t>
  </si>
  <si>
    <t>Peletería</t>
  </si>
  <si>
    <t>De bovino y equino</t>
  </si>
  <si>
    <t>De ovino</t>
  </si>
  <si>
    <t>De caprino</t>
  </si>
  <si>
    <t>Otros</t>
  </si>
  <si>
    <t>en bruto</t>
  </si>
  <si>
    <t xml:space="preserve"> 23.8.  CUEROS, PIELES Y PELETERIA, EN BRUTO: Serie histórica del comercio exterior. Exportaciones</t>
  </si>
  <si>
    <t>Exportación (toneladas)</t>
  </si>
  <si>
    <t>Provincias y</t>
  </si>
  <si>
    <t>Lana blanca</t>
  </si>
  <si>
    <t>Comunidades Autónomas</t>
  </si>
  <si>
    <t>Lana negra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</si>
  <si>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</si>
  <si>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</si>
  <si>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</si>
  <si>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</si>
  <si>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</si>
  <si>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</si>
  <si>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</si>
  <si>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</si>
  <si>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</si>
  <si>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</si>
  <si>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</si>
  <si>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</si>
  <si>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</si>
  <si>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</si>
  <si>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</si>
  <si>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</si>
  <si>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</si>
  <si>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</si>
  <si>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</si>
  <si>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</si>
  <si>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</si>
  <si>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</si>
  <si>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</si>
  <si>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</si>
  <si>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</si>
  <si>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</si>
  <si>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</si>
  <si>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</si>
  <si>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</si>
  <si>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</si>
  <si>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</si>
  <si>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</si>
  <si>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</si>
  <si>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</si>
  <si>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</si>
  <si>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</si>
  <si>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</si>
  <si>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</si>
  <si>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</si>
  <si>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</si>
  <si>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</si>
  <si>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</si>
  <si>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</si>
  <si>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</si>
  <si>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</si>
  <si>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</si>
  <si>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</si>
  <si>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Comercio Internacional</t>
  </si>
  <si>
    <t>Producción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</si>
  <si>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</si>
  <si>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</si>
  <si>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</si>
  <si>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</si>
  <si>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</si>
  <si>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</si>
  <si>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</si>
  <si>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</si>
  <si>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</si>
  <si>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</si>
  <si>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</si>
  <si>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</si>
  <si>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</si>
  <si>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</si>
  <si>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</si>
  <si>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</si>
  <si>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</si>
  <si>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</si>
  <si>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</si>
  <si>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</si>
  <si>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</si>
  <si>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</si>
  <si>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23.6.  CUEROS Y PIELES: Producción en los últimos años</t>
  </si>
  <si>
    <t>Animales sacrificados</t>
  </si>
  <si>
    <t>Peso unitario</t>
  </si>
  <si>
    <t>Producción total (toneladas)</t>
  </si>
  <si>
    <t>Tipos</t>
  </si>
  <si>
    <t>(kilogramos)</t>
  </si>
  <si>
    <t>Cueros sangre de vacuno</t>
  </si>
  <si>
    <t xml:space="preserve">   Terneras</t>
  </si>
  <si>
    <t xml:space="preserve">   Añojos</t>
  </si>
  <si>
    <t xml:space="preserve">   Menor</t>
  </si>
  <si>
    <t xml:space="preserve">   Mayor</t>
  </si>
  <si>
    <t xml:space="preserve">   Total</t>
  </si>
  <si>
    <t>Cueros sangre de equino</t>
  </si>
  <si>
    <t xml:space="preserve">   Sacrificios controlados</t>
  </si>
  <si>
    <t>Pieles sin lana y secas de ovino</t>
  </si>
  <si>
    <t xml:space="preserve">   Lechales</t>
  </si>
  <si>
    <t xml:space="preserve">   Corderos</t>
  </si>
  <si>
    <t>Pieles secas de caprino</t>
  </si>
  <si>
    <t xml:space="preserve">   Cabritos</t>
  </si>
  <si>
    <t xml:space="preserve">   Chivos</t>
  </si>
  <si>
    <t xml:space="preserve"> 23.4.  LANA (sin cardar ni peinar): Comercio exterior de España, según países (toneladas)</t>
  </si>
  <si>
    <t xml:space="preserve"> 23.9.  CUEROS Y PIELES: Comercio exterior de España, según países. Importaciones (toneladas)</t>
  </si>
  <si>
    <t xml:space="preserve"> 23.10.  CUEROS Y PIELES: Comercio exterior de España, según países. Exportaciones (toneladas)</t>
  </si>
  <si>
    <t>De bovinos y equinos</t>
  </si>
  <si>
    <t>OTROS PAISES DEL MUNDO</t>
  </si>
  <si>
    <t>PAISES DE EUROPA</t>
  </si>
  <si>
    <t>PAISES DE  EUROPA</t>
  </si>
  <si>
    <t xml:space="preserve"> Suiza</t>
  </si>
  <si>
    <t xml:space="preserve"> 23.5.  LANA GRASIENTA: Datos de producción y comercio exterior de diferentes países del mundo, 2002 (toneladas)</t>
  </si>
  <si>
    <t>23.2.  LANA: Análisis provincial del número de animales esquilados, 2002</t>
  </si>
  <si>
    <t>23.3.  LANA: Análisis provincial de producción (toneladas), 2002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</si>
</sst>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  <numFmt numFmtId="181" formatCode="#,##0__;\–#,##0.00__;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177" fontId="0" fillId="2" borderId="5" xfId="0" applyNumberFormat="1" applyFont="1" applyFill="1" applyBorder="1" applyAlignment="1">
      <alignment/>
    </xf>
    <xf numFmtId="177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77" fontId="0" fillId="2" borderId="1" xfId="0" applyNumberFormat="1" applyFont="1" applyFill="1" applyBorder="1" applyAlignment="1" applyProtection="1">
      <alignment/>
      <protection/>
    </xf>
    <xf numFmtId="177" fontId="0" fillId="2" borderId="8" xfId="0" applyNumberFormat="1" applyFont="1" applyFill="1" applyBorder="1" applyAlignment="1">
      <alignment/>
    </xf>
    <xf numFmtId="177" fontId="0" fillId="2" borderId="8" xfId="0" applyNumberFormat="1" applyFont="1" applyFill="1" applyBorder="1" applyAlignment="1" applyProtection="1">
      <alignment/>
      <protection/>
    </xf>
    <xf numFmtId="177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9" fontId="0" fillId="2" borderId="6" xfId="0" applyNumberFormat="1" applyFont="1" applyFill="1" applyBorder="1" applyAlignment="1" applyProtection="1">
      <alignment/>
      <protection/>
    </xf>
    <xf numFmtId="177" fontId="0" fillId="2" borderId="5" xfId="0" applyNumberFormat="1" applyFont="1" applyFill="1" applyBorder="1" applyAlignment="1" applyProtection="1">
      <alignment/>
      <protection/>
    </xf>
    <xf numFmtId="179" fontId="0" fillId="2" borderId="1" xfId="0" applyNumberFormat="1" applyFont="1" applyFill="1" applyBorder="1" applyAlignment="1" applyProtection="1">
      <alignment/>
      <protection/>
    </xf>
    <xf numFmtId="177" fontId="0" fillId="2" borderId="3" xfId="0" applyNumberFormat="1" applyFont="1" applyFill="1" applyBorder="1" applyAlignment="1" applyProtection="1">
      <alignment/>
      <protection/>
    </xf>
    <xf numFmtId="179" fontId="0" fillId="2" borderId="3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177" fontId="0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1" fontId="0" fillId="0" borderId="7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3" fontId="0" fillId="0" borderId="6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7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>
      <alignment/>
    </xf>
    <xf numFmtId="0" fontId="0" fillId="0" borderId="15" xfId="0" applyFont="1" applyBorder="1" applyAlignment="1">
      <alignment horizontal="left" wrapText="1"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5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178" fontId="0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179" fontId="0" fillId="2" borderId="3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7" fontId="0" fillId="0" borderId="8" xfId="0" applyNumberFormat="1" applyFont="1" applyBorder="1" applyAlignment="1">
      <alignment horizontal="right"/>
    </xf>
    <xf numFmtId="179" fontId="0" fillId="2" borderId="8" xfId="0" applyNumberFormat="1" applyFont="1" applyFill="1" applyBorder="1" applyAlignment="1">
      <alignment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1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ont="1" applyBorder="1" applyAlignment="1">
      <alignment horizontal="center" vertical="center"/>
      <protection/>
    </xf>
    <xf numFmtId="1" fontId="0" fillId="0" borderId="1" xfId="20" applyNumberFormat="1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17" xfId="20" applyFont="1" applyBorder="1" applyAlignment="1">
      <alignment horizontal="center"/>
      <protection/>
    </xf>
    <xf numFmtId="3" fontId="7" fillId="0" borderId="4" xfId="20" applyNumberFormat="1" applyFont="1" applyBorder="1" applyProtection="1">
      <alignment/>
      <protection/>
    </xf>
    <xf numFmtId="3" fontId="7" fillId="0" borderId="6" xfId="20" applyNumberFormat="1" applyFont="1" applyBorder="1" applyAlignment="1">
      <alignment horizontal="right"/>
      <protection/>
    </xf>
    <xf numFmtId="3" fontId="7" fillId="0" borderId="5" xfId="20" applyNumberFormat="1" applyFont="1" applyBorder="1" applyAlignment="1">
      <alignment horizontal="right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Border="1" applyProtection="1">
      <alignment/>
      <protection/>
    </xf>
    <xf numFmtId="3" fontId="0" fillId="0" borderId="1" xfId="20" applyNumberFormat="1" applyFont="1" applyBorder="1" applyAlignment="1">
      <alignment horizontal="right"/>
      <protection/>
    </xf>
    <xf numFmtId="3" fontId="0" fillId="0" borderId="3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 quotePrefix="1">
      <alignment horizontal="right"/>
      <protection/>
    </xf>
    <xf numFmtId="3" fontId="0" fillId="0" borderId="12" xfId="20" applyNumberFormat="1" applyFont="1" applyBorder="1" applyProtection="1">
      <alignment/>
      <protection/>
    </xf>
    <xf numFmtId="0" fontId="0" fillId="0" borderId="0" xfId="20" applyFont="1" applyBorder="1">
      <alignment/>
      <protection/>
    </xf>
    <xf numFmtId="3" fontId="7" fillId="0" borderId="3" xfId="0" applyNumberFormat="1" applyFont="1" applyBorder="1" applyAlignment="1">
      <alignment horizontal="right"/>
    </xf>
    <xf numFmtId="3" fontId="0" fillId="0" borderId="1" xfId="20" applyNumberFormat="1" applyFont="1" applyBorder="1">
      <alignment/>
      <protection/>
    </xf>
    <xf numFmtId="3" fontId="0" fillId="0" borderId="8" xfId="20" applyNumberFormat="1" applyFont="1" applyBorder="1">
      <alignment/>
      <protection/>
    </xf>
    <xf numFmtId="3" fontId="0" fillId="0" borderId="9" xfId="20" applyNumberFormat="1" applyFont="1" applyBorder="1">
      <alignment/>
      <protection/>
    </xf>
    <xf numFmtId="0" fontId="6" fillId="0" borderId="10" xfId="0" applyFont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2" borderId="3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/>
    </xf>
    <xf numFmtId="176" fontId="7" fillId="0" borderId="19" xfId="0" applyNumberFormat="1" applyFont="1" applyFill="1" applyBorder="1" applyAlignment="1">
      <alignment horizontal="right"/>
    </xf>
    <xf numFmtId="176" fontId="7" fillId="2" borderId="19" xfId="0" applyNumberFormat="1" applyFont="1" applyFill="1" applyBorder="1" applyAlignment="1">
      <alignment horizontal="right"/>
    </xf>
    <xf numFmtId="179" fontId="7" fillId="2" borderId="19" xfId="0" applyNumberFormat="1" applyFont="1" applyFill="1" applyBorder="1" applyAlignment="1" quotePrefix="1">
      <alignment horizontal="right"/>
    </xf>
    <xf numFmtId="0" fontId="0" fillId="2" borderId="16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76" fontId="0" fillId="0" borderId="19" xfId="0" applyNumberFormat="1" applyFont="1" applyFill="1" applyBorder="1" applyAlignment="1">
      <alignment horizontal="right"/>
    </xf>
    <xf numFmtId="176" fontId="0" fillId="2" borderId="19" xfId="0" applyNumberFormat="1" applyFont="1" applyFill="1" applyBorder="1" applyAlignment="1">
      <alignment horizontal="right"/>
    </xf>
    <xf numFmtId="179" fontId="0" fillId="2" borderId="19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176" fontId="7" fillId="2" borderId="9" xfId="0" applyNumberFormat="1" applyFont="1" applyFill="1" applyBorder="1" applyAlignment="1">
      <alignment horizontal="right"/>
    </xf>
    <xf numFmtId="179" fontId="7" fillId="2" borderId="9" xfId="0" applyNumberFormat="1" applyFont="1" applyFill="1" applyBorder="1" applyAlignment="1" quotePrefix="1">
      <alignment horizontal="right"/>
    </xf>
    <xf numFmtId="0" fontId="5" fillId="0" borderId="0" xfId="20" applyFont="1" applyAlignment="1">
      <alignment horizontal="center"/>
      <protection/>
    </xf>
    <xf numFmtId="0" fontId="7" fillId="0" borderId="7" xfId="0" applyFont="1" applyBorder="1" applyAlignment="1">
      <alignment/>
    </xf>
    <xf numFmtId="3" fontId="7" fillId="0" borderId="7" xfId="0" applyNumberFormat="1" applyFont="1" applyFill="1" applyBorder="1" applyAlignment="1" applyProtection="1">
      <alignment/>
      <protection/>
    </xf>
    <xf numFmtId="1" fontId="7" fillId="0" borderId="7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7" fillId="0" borderId="0" xfId="20" applyNumberFormat="1" applyFont="1" applyBorder="1" applyProtection="1">
      <alignment/>
      <protection/>
    </xf>
    <xf numFmtId="3" fontId="7" fillId="0" borderId="1" xfId="20" applyNumberFormat="1" applyFont="1" applyBorder="1" applyAlignment="1">
      <alignment horizontal="right"/>
      <protection/>
    </xf>
    <xf numFmtId="3" fontId="7" fillId="0" borderId="3" xfId="20" applyNumberFormat="1" applyFont="1" applyBorder="1" applyAlignment="1">
      <alignment horizontal="right"/>
      <protection/>
    </xf>
    <xf numFmtId="3" fontId="7" fillId="0" borderId="6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3" xfId="20" applyNumberFormat="1" applyFont="1" applyBorder="1">
      <alignment/>
      <protection/>
    </xf>
    <xf numFmtId="0" fontId="0" fillId="0" borderId="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/>
    </xf>
    <xf numFmtId="181" fontId="0" fillId="2" borderId="0" xfId="0" applyNumberFormat="1" applyFont="1" applyFill="1" applyBorder="1" applyAlignment="1">
      <alignment horizontal="right"/>
    </xf>
    <xf numFmtId="181" fontId="0" fillId="2" borderId="6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181" fontId="0" fillId="2" borderId="5" xfId="0" applyNumberFormat="1" applyFont="1" applyFill="1" applyBorder="1" applyAlignment="1">
      <alignment horizontal="right"/>
    </xf>
    <xf numFmtId="181" fontId="0" fillId="2" borderId="1" xfId="0" applyNumberFormat="1" applyFont="1" applyFill="1" applyBorder="1" applyAlignment="1" applyProtection="1">
      <alignment horizontal="right"/>
      <protection/>
    </xf>
    <xf numFmtId="181" fontId="0" fillId="2" borderId="7" xfId="0" applyNumberFormat="1" applyFont="1" applyFill="1" applyBorder="1" applyAlignment="1" applyProtection="1">
      <alignment horizontal="right"/>
      <protection/>
    </xf>
    <xf numFmtId="181" fontId="0" fillId="2" borderId="3" xfId="0" applyNumberFormat="1" applyFont="1" applyFill="1" applyBorder="1" applyAlignment="1">
      <alignment horizontal="right"/>
    </xf>
    <xf numFmtId="181" fontId="7" fillId="2" borderId="1" xfId="0" applyNumberFormat="1" applyFont="1" applyFill="1" applyBorder="1" applyAlignment="1" applyProtection="1">
      <alignment horizontal="right"/>
      <protection/>
    </xf>
    <xf numFmtId="181" fontId="7" fillId="2" borderId="7" xfId="0" applyNumberFormat="1" applyFont="1" applyFill="1" applyBorder="1" applyAlignment="1" applyProtection="1">
      <alignment horizontal="right"/>
      <protection/>
    </xf>
    <xf numFmtId="181" fontId="7" fillId="2" borderId="3" xfId="0" applyNumberFormat="1" applyFont="1" applyFill="1" applyBorder="1" applyAlignment="1">
      <alignment horizontal="right"/>
    </xf>
    <xf numFmtId="181" fontId="7" fillId="2" borderId="7" xfId="0" applyNumberFormat="1" applyFont="1" applyFill="1" applyBorder="1" applyAlignment="1" applyProtection="1" quotePrefix="1">
      <alignment horizontal="right"/>
      <protection/>
    </xf>
    <xf numFmtId="181" fontId="0" fillId="2" borderId="1" xfId="0" applyNumberFormat="1" applyFont="1" applyFill="1" applyBorder="1" applyAlignment="1" applyProtection="1" quotePrefix="1">
      <alignment horizontal="right"/>
      <protection/>
    </xf>
    <xf numFmtId="181" fontId="0" fillId="2" borderId="7" xfId="0" applyNumberFormat="1" applyFont="1" applyFill="1" applyBorder="1" applyAlignment="1" applyProtection="1" quotePrefix="1">
      <alignment horizontal="right"/>
      <protection/>
    </xf>
    <xf numFmtId="181" fontId="7" fillId="2" borderId="3" xfId="0" applyNumberFormat="1" applyFont="1" applyFill="1" applyBorder="1" applyAlignment="1" quotePrefix="1">
      <alignment horizontal="right"/>
    </xf>
    <xf numFmtId="181" fontId="7" fillId="2" borderId="0" xfId="0" applyNumberFormat="1" applyFont="1" applyFill="1" applyBorder="1" applyAlignment="1">
      <alignment horizontal="right"/>
    </xf>
    <xf numFmtId="181" fontId="7" fillId="2" borderId="8" xfId="0" applyNumberFormat="1" applyFont="1" applyFill="1" applyBorder="1" applyAlignment="1">
      <alignment horizontal="right"/>
    </xf>
    <xf numFmtId="181" fontId="7" fillId="2" borderId="15" xfId="0" applyNumberFormat="1" applyFont="1" applyFill="1" applyBorder="1" applyAlignment="1">
      <alignment horizontal="right"/>
    </xf>
    <xf numFmtId="181" fontId="7" fillId="2" borderId="12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54"/>
  <sheetViews>
    <sheetView showGridLines="0" zoomScale="75" zoomScaleNormal="75" workbookViewId="0" topLeftCell="A1">
      <selection activeCell="L23" sqref="L23"/>
    </sheetView>
  </sheetViews>
  <sheetFormatPr defaultColWidth="11.421875" defaultRowHeight="12.75"/>
  <cols>
    <col min="1" max="1" width="11.57421875" style="2" customWidth="1"/>
    <col min="2" max="6" width="12.28125" style="2" customWidth="1"/>
    <col min="7" max="7" width="14.7109375" style="2" customWidth="1"/>
    <col min="8" max="10" width="12.28125" style="2" customWidth="1"/>
    <col min="11" max="21" width="11.140625" style="2" customWidth="1"/>
    <col min="22" max="16384" width="11.421875" style="2" customWidth="1"/>
  </cols>
  <sheetData>
    <row r="1" spans="1:10" s="1" customFormat="1" ht="18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</row>
    <row r="3" spans="1:10" ht="1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">
      <c r="A4" s="187"/>
      <c r="B4" s="187"/>
      <c r="C4" s="187"/>
      <c r="D4" s="187"/>
      <c r="E4" s="187"/>
      <c r="F4" s="187"/>
      <c r="G4" s="188"/>
      <c r="H4" s="188"/>
      <c r="I4" s="188"/>
      <c r="J4" s="188"/>
    </row>
    <row r="5" spans="1:6" ht="12.75">
      <c r="A5" s="3"/>
      <c r="B5" s="189" t="s">
        <v>2</v>
      </c>
      <c r="C5" s="190"/>
      <c r="D5" s="190"/>
      <c r="E5" s="190"/>
      <c r="F5" s="190"/>
    </row>
    <row r="6" spans="1:6" ht="12.75">
      <c r="A6" s="4" t="s">
        <v>3</v>
      </c>
      <c r="B6" s="189" t="s">
        <v>4</v>
      </c>
      <c r="C6" s="190"/>
      <c r="D6" s="191"/>
      <c r="E6" s="5"/>
      <c r="F6" s="6"/>
    </row>
    <row r="7" spans="1:6" ht="13.5" thickBot="1">
      <c r="A7" s="3"/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</row>
    <row r="8" spans="1:6" ht="12.75">
      <c r="A8" s="8">
        <v>1985</v>
      </c>
      <c r="B8" s="9">
        <v>1717</v>
      </c>
      <c r="C8" s="9">
        <v>8537</v>
      </c>
      <c r="D8" s="9">
        <v>3350</v>
      </c>
      <c r="E8" s="10">
        <v>469</v>
      </c>
      <c r="F8" s="9">
        <v>14073</v>
      </c>
    </row>
    <row r="9" spans="1:6" ht="12.75">
      <c r="A9" s="11">
        <v>1986</v>
      </c>
      <c r="B9" s="12">
        <v>1836</v>
      </c>
      <c r="C9" s="12">
        <v>8523</v>
      </c>
      <c r="D9" s="12">
        <v>3538</v>
      </c>
      <c r="E9" s="13">
        <v>465</v>
      </c>
      <c r="F9" s="12">
        <v>14362</v>
      </c>
    </row>
    <row r="10" spans="1:6" ht="12.75">
      <c r="A10" s="11">
        <v>1987</v>
      </c>
      <c r="B10" s="12">
        <v>2008</v>
      </c>
      <c r="C10" s="12">
        <v>9265</v>
      </c>
      <c r="D10" s="12">
        <v>3129</v>
      </c>
      <c r="E10" s="13">
        <v>459</v>
      </c>
      <c r="F10" s="12">
        <v>14861</v>
      </c>
    </row>
    <row r="11" spans="1:6" ht="12.75">
      <c r="A11" s="11">
        <v>1988</v>
      </c>
      <c r="B11" s="12">
        <v>2109</v>
      </c>
      <c r="C11" s="12">
        <v>9808</v>
      </c>
      <c r="D11" s="12">
        <v>3447</v>
      </c>
      <c r="E11" s="13">
        <v>481</v>
      </c>
      <c r="F11" s="12">
        <v>15845</v>
      </c>
    </row>
    <row r="12" spans="1:6" ht="12.75">
      <c r="A12" s="11">
        <v>1989</v>
      </c>
      <c r="B12" s="12">
        <v>2465</v>
      </c>
      <c r="C12" s="12">
        <v>10365</v>
      </c>
      <c r="D12" s="12">
        <v>3660</v>
      </c>
      <c r="E12" s="13">
        <v>437</v>
      </c>
      <c r="F12" s="12">
        <v>16927</v>
      </c>
    </row>
    <row r="13" spans="1:6" ht="12.75">
      <c r="A13" s="11">
        <v>1990</v>
      </c>
      <c r="B13" s="12">
        <v>2532</v>
      </c>
      <c r="C13" s="12">
        <v>10924</v>
      </c>
      <c r="D13" s="12">
        <v>3650</v>
      </c>
      <c r="E13" s="13">
        <v>391</v>
      </c>
      <c r="F13" s="12">
        <v>17497</v>
      </c>
    </row>
    <row r="14" spans="1:6" ht="12.75">
      <c r="A14" s="11">
        <v>1991</v>
      </c>
      <c r="B14" s="12">
        <v>2322</v>
      </c>
      <c r="C14" s="12">
        <v>10561</v>
      </c>
      <c r="D14" s="12">
        <v>3918</v>
      </c>
      <c r="E14" s="13">
        <v>378</v>
      </c>
      <c r="F14" s="12">
        <v>17179</v>
      </c>
    </row>
    <row r="15" spans="1:6" ht="12.75">
      <c r="A15" s="11">
        <v>1992</v>
      </c>
      <c r="B15" s="12">
        <v>2361</v>
      </c>
      <c r="C15" s="12">
        <v>10445</v>
      </c>
      <c r="D15" s="12">
        <v>3800</v>
      </c>
      <c r="E15" s="13">
        <v>291</v>
      </c>
      <c r="F15" s="12">
        <v>16897</v>
      </c>
    </row>
    <row r="16" spans="1:6" ht="12.75">
      <c r="A16" s="11">
        <v>1993</v>
      </c>
      <c r="B16" s="12">
        <v>2657</v>
      </c>
      <c r="C16" s="12">
        <v>11046</v>
      </c>
      <c r="D16" s="12">
        <v>3912</v>
      </c>
      <c r="E16" s="13">
        <v>262</v>
      </c>
      <c r="F16" s="12">
        <v>17877</v>
      </c>
    </row>
    <row r="17" spans="1:6" ht="12.75">
      <c r="A17" s="11">
        <v>1994</v>
      </c>
      <c r="B17" s="12">
        <v>2647</v>
      </c>
      <c r="C17" s="12">
        <v>11432</v>
      </c>
      <c r="D17" s="12">
        <v>3835</v>
      </c>
      <c r="E17" s="13">
        <v>244</v>
      </c>
      <c r="F17" s="12">
        <v>18158</v>
      </c>
    </row>
    <row r="18" spans="1:6" ht="12.75">
      <c r="A18" s="11">
        <v>1995</v>
      </c>
      <c r="B18" s="12">
        <v>2734</v>
      </c>
      <c r="C18" s="12">
        <v>11450</v>
      </c>
      <c r="D18" s="12">
        <v>4017</v>
      </c>
      <c r="E18" s="13">
        <v>213</v>
      </c>
      <c r="F18" s="12">
        <v>18414</v>
      </c>
    </row>
    <row r="19" spans="1:6" ht="12.75">
      <c r="A19" s="14">
        <v>1996</v>
      </c>
      <c r="B19" s="13">
        <v>2996</v>
      </c>
      <c r="C19" s="13">
        <v>11335</v>
      </c>
      <c r="D19" s="15">
        <v>3862</v>
      </c>
      <c r="E19" s="15">
        <v>193</v>
      </c>
      <c r="F19" s="12">
        <v>18386</v>
      </c>
    </row>
    <row r="20" spans="1:6" ht="12.75">
      <c r="A20" s="14">
        <v>1997</v>
      </c>
      <c r="B20" s="13">
        <v>2990</v>
      </c>
      <c r="C20" s="13">
        <v>11668</v>
      </c>
      <c r="D20" s="13">
        <v>4180</v>
      </c>
      <c r="E20" s="13">
        <v>219</v>
      </c>
      <c r="F20" s="12">
        <v>19057</v>
      </c>
    </row>
    <row r="21" spans="1:6" ht="12.75">
      <c r="A21" s="11">
        <v>1998</v>
      </c>
      <c r="B21" s="13">
        <v>2865</v>
      </c>
      <c r="C21" s="13">
        <v>11398</v>
      </c>
      <c r="D21" s="13">
        <v>4170</v>
      </c>
      <c r="E21" s="13">
        <v>192</v>
      </c>
      <c r="F21" s="12">
        <v>18625</v>
      </c>
    </row>
    <row r="22" spans="1:6" ht="12.75">
      <c r="A22" s="11">
        <v>1999</v>
      </c>
      <c r="B22" s="13">
        <v>2808</v>
      </c>
      <c r="C22" s="13">
        <v>11206</v>
      </c>
      <c r="D22" s="15">
        <v>4260</v>
      </c>
      <c r="E22" s="15">
        <v>177</v>
      </c>
      <c r="F22" s="12">
        <v>18451</v>
      </c>
    </row>
    <row r="23" spans="1:6" s="19" customFormat="1" ht="12.75">
      <c r="A23" s="14">
        <v>2000</v>
      </c>
      <c r="B23" s="13">
        <v>2880.88443153403</v>
      </c>
      <c r="C23" s="13">
        <v>11477.6662551358</v>
      </c>
      <c r="D23" s="15">
        <v>4329.97242850511</v>
      </c>
      <c r="E23" s="15">
        <v>196.714168993535</v>
      </c>
      <c r="F23" s="12">
        <v>18885.2372841685</v>
      </c>
    </row>
    <row r="24" spans="1:6" s="19" customFormat="1" ht="12.75">
      <c r="A24" s="14">
        <v>2001</v>
      </c>
      <c r="B24" s="13">
        <v>2959.21456122699</v>
      </c>
      <c r="C24" s="13">
        <v>11768</v>
      </c>
      <c r="D24" s="15">
        <v>3952</v>
      </c>
      <c r="E24" s="15">
        <v>178.556144198484</v>
      </c>
      <c r="F24" s="12">
        <v>18858</v>
      </c>
    </row>
    <row r="25" spans="1:6" s="19" customFormat="1" ht="13.5" thickBot="1">
      <c r="A25" s="30">
        <v>2002</v>
      </c>
      <c r="B25" s="16">
        <v>2888.819</v>
      </c>
      <c r="C25" s="16">
        <v>11364.203</v>
      </c>
      <c r="D25" s="17">
        <v>4111.396</v>
      </c>
      <c r="E25" s="17">
        <v>163.198</v>
      </c>
      <c r="F25" s="18">
        <v>18527.616</v>
      </c>
    </row>
    <row r="26" spans="1:6" s="19" customFormat="1" ht="12.75">
      <c r="A26" s="3"/>
      <c r="B26" s="3"/>
      <c r="C26" s="3"/>
      <c r="D26" s="3"/>
      <c r="E26" s="3"/>
      <c r="F26" s="82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19"/>
      <c r="L27" s="19"/>
      <c r="M27" s="19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19"/>
      <c r="L28" s="19"/>
      <c r="M28" s="19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19"/>
      <c r="L29" s="19"/>
      <c r="M29" s="19"/>
    </row>
    <row r="30" spans="1:13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19"/>
      <c r="L30" s="19"/>
      <c r="M30" s="19"/>
    </row>
    <row r="31" spans="1:13" ht="12.75">
      <c r="A31" s="21"/>
      <c r="B31" s="22"/>
      <c r="C31" s="21"/>
      <c r="D31" s="21"/>
      <c r="E31" s="21"/>
      <c r="F31" s="21"/>
      <c r="G31" s="23" t="s">
        <v>10</v>
      </c>
      <c r="H31" s="23" t="s">
        <v>11</v>
      </c>
      <c r="I31" s="192" t="s">
        <v>12</v>
      </c>
      <c r="J31" s="193"/>
      <c r="K31" s="19"/>
      <c r="L31" s="19"/>
      <c r="M31" s="19"/>
    </row>
    <row r="32" spans="1:13" ht="12.75">
      <c r="A32" s="4" t="s">
        <v>3</v>
      </c>
      <c r="B32" s="194" t="s">
        <v>13</v>
      </c>
      <c r="C32" s="195"/>
      <c r="D32" s="195"/>
      <c r="E32" s="195"/>
      <c r="F32" s="196"/>
      <c r="G32" s="7" t="s">
        <v>14</v>
      </c>
      <c r="H32" s="7" t="s">
        <v>15</v>
      </c>
      <c r="I32" s="194" t="s">
        <v>16</v>
      </c>
      <c r="J32" s="195"/>
      <c r="K32" s="19"/>
      <c r="L32" s="19"/>
      <c r="M32" s="19"/>
    </row>
    <row r="33" spans="1:13" ht="12.75">
      <c r="A33" s="3"/>
      <c r="B33" s="189" t="s">
        <v>4</v>
      </c>
      <c r="C33" s="190"/>
      <c r="D33" s="191"/>
      <c r="E33" s="5"/>
      <c r="F33" s="6"/>
      <c r="G33" s="7" t="s">
        <v>17</v>
      </c>
      <c r="H33" s="7" t="s">
        <v>18</v>
      </c>
      <c r="I33" s="7" t="s">
        <v>19</v>
      </c>
      <c r="J33" s="7" t="s">
        <v>20</v>
      </c>
      <c r="K33" s="19"/>
      <c r="L33" s="19"/>
      <c r="M33" s="19"/>
    </row>
    <row r="34" spans="1:13" ht="13.5" thickBot="1">
      <c r="A34" s="3"/>
      <c r="B34" s="7" t="s">
        <v>5</v>
      </c>
      <c r="C34" s="7" t="s">
        <v>6</v>
      </c>
      <c r="D34" s="7" t="s">
        <v>7</v>
      </c>
      <c r="E34" s="7" t="s">
        <v>8</v>
      </c>
      <c r="F34" s="24" t="s">
        <v>9</v>
      </c>
      <c r="G34" s="7" t="s">
        <v>21</v>
      </c>
      <c r="H34" s="7" t="s">
        <v>22</v>
      </c>
      <c r="I34" s="7" t="s">
        <v>23</v>
      </c>
      <c r="J34" s="7" t="s">
        <v>23</v>
      </c>
      <c r="K34" s="19"/>
      <c r="L34" s="19"/>
      <c r="M34" s="19"/>
    </row>
    <row r="35" spans="1:13" ht="12.75">
      <c r="A35" s="8">
        <v>1985</v>
      </c>
      <c r="B35" s="9">
        <v>3863</v>
      </c>
      <c r="C35" s="9">
        <v>14594</v>
      </c>
      <c r="D35" s="9">
        <v>5491</v>
      </c>
      <c r="E35" s="10">
        <v>781</v>
      </c>
      <c r="F35" s="9">
        <v>24729</v>
      </c>
      <c r="G35" s="25">
        <v>103.41615280131742</v>
      </c>
      <c r="H35" s="26">
        <v>25573.780426237783</v>
      </c>
      <c r="I35" s="9">
        <v>17213</v>
      </c>
      <c r="J35" s="9">
        <v>8640</v>
      </c>
      <c r="K35" s="19"/>
      <c r="L35" s="19"/>
      <c r="M35" s="19"/>
    </row>
    <row r="36" spans="1:13" ht="12.75">
      <c r="A36" s="11">
        <v>1986</v>
      </c>
      <c r="B36" s="12">
        <v>3980</v>
      </c>
      <c r="C36" s="12">
        <v>14027</v>
      </c>
      <c r="D36" s="12">
        <v>5590</v>
      </c>
      <c r="E36" s="13">
        <v>696</v>
      </c>
      <c r="F36" s="12">
        <v>24293</v>
      </c>
      <c r="G36" s="27">
        <v>78.52223143774117</v>
      </c>
      <c r="H36" s="28">
        <v>19075.40568317046</v>
      </c>
      <c r="I36" s="12">
        <v>20845</v>
      </c>
      <c r="J36" s="12">
        <v>6917</v>
      </c>
      <c r="K36" s="19"/>
      <c r="L36" s="19"/>
      <c r="M36" s="19"/>
    </row>
    <row r="37" spans="1:13" ht="12.75">
      <c r="A37" s="11">
        <v>1987</v>
      </c>
      <c r="B37" s="12">
        <v>4528</v>
      </c>
      <c r="C37" s="12">
        <v>15636</v>
      </c>
      <c r="D37" s="12">
        <v>5040</v>
      </c>
      <c r="E37" s="13">
        <v>692</v>
      </c>
      <c r="F37" s="12">
        <v>25896</v>
      </c>
      <c r="G37" s="27">
        <v>69.64528265599269</v>
      </c>
      <c r="H37" s="28">
        <v>18035.34239659587</v>
      </c>
      <c r="I37" s="12">
        <v>21150</v>
      </c>
      <c r="J37" s="12">
        <v>13473</v>
      </c>
      <c r="K37" s="19"/>
      <c r="L37" s="19"/>
      <c r="M37" s="19"/>
    </row>
    <row r="38" spans="1:10" ht="12.75">
      <c r="A38" s="11">
        <v>1988</v>
      </c>
      <c r="B38" s="12">
        <v>4771</v>
      </c>
      <c r="C38" s="12">
        <v>16414</v>
      </c>
      <c r="D38" s="12">
        <v>5522</v>
      </c>
      <c r="E38" s="13">
        <v>746</v>
      </c>
      <c r="F38" s="12">
        <v>27453</v>
      </c>
      <c r="G38" s="27">
        <v>82.29658745327131</v>
      </c>
      <c r="H38" s="28">
        <v>22592.882153546572</v>
      </c>
      <c r="I38" s="12">
        <v>16244</v>
      </c>
      <c r="J38" s="12">
        <v>17711</v>
      </c>
    </row>
    <row r="39" spans="1:10" ht="12.75">
      <c r="A39" s="11">
        <v>1989</v>
      </c>
      <c r="B39" s="12">
        <v>5834</v>
      </c>
      <c r="C39" s="12">
        <v>17131</v>
      </c>
      <c r="D39" s="12">
        <v>5896</v>
      </c>
      <c r="E39" s="13">
        <v>666</v>
      </c>
      <c r="F39" s="12">
        <v>29527</v>
      </c>
      <c r="G39" s="27">
        <v>85.74038681139038</v>
      </c>
      <c r="H39" s="28">
        <v>25316.564013799238</v>
      </c>
      <c r="I39" s="12">
        <v>15670</v>
      </c>
      <c r="J39" s="12">
        <v>16134</v>
      </c>
    </row>
    <row r="40" spans="1:10" ht="12.75">
      <c r="A40" s="11">
        <v>1990</v>
      </c>
      <c r="B40" s="12">
        <v>5857</v>
      </c>
      <c r="C40" s="12">
        <v>17727</v>
      </c>
      <c r="D40" s="12">
        <v>5872</v>
      </c>
      <c r="E40" s="13">
        <v>594</v>
      </c>
      <c r="F40" s="12">
        <v>30050</v>
      </c>
      <c r="G40" s="27">
        <v>45.08792807087135</v>
      </c>
      <c r="H40" s="28">
        <v>13548.92238529684</v>
      </c>
      <c r="I40" s="12">
        <v>12619</v>
      </c>
      <c r="J40" s="12">
        <v>9609</v>
      </c>
    </row>
    <row r="41" spans="1:10" ht="12.75">
      <c r="A41" s="11">
        <v>1991</v>
      </c>
      <c r="B41" s="12">
        <v>5406</v>
      </c>
      <c r="C41" s="12">
        <v>17031</v>
      </c>
      <c r="D41" s="12">
        <v>6058</v>
      </c>
      <c r="E41" s="13">
        <v>534</v>
      </c>
      <c r="F41" s="12">
        <v>29029</v>
      </c>
      <c r="G41" s="27">
        <v>21.61840539468465</v>
      </c>
      <c r="H41" s="28">
        <v>6275.606902023006</v>
      </c>
      <c r="I41" s="12">
        <v>21167</v>
      </c>
      <c r="J41" s="12">
        <v>12102</v>
      </c>
    </row>
    <row r="42" spans="1:10" ht="12.75">
      <c r="A42" s="11">
        <v>1992</v>
      </c>
      <c r="B42" s="12">
        <v>5443</v>
      </c>
      <c r="C42" s="12">
        <v>16694</v>
      </c>
      <c r="D42" s="12">
        <v>5839</v>
      </c>
      <c r="E42" s="13">
        <v>429</v>
      </c>
      <c r="F42" s="12">
        <v>28405</v>
      </c>
      <c r="G42" s="27">
        <v>20.236077554601952</v>
      </c>
      <c r="H42" s="28">
        <v>5748.057829384684</v>
      </c>
      <c r="I42" s="12">
        <v>21218</v>
      </c>
      <c r="J42" s="12">
        <v>11576</v>
      </c>
    </row>
    <row r="43" spans="1:10" ht="12.75">
      <c r="A43" s="11">
        <v>1993</v>
      </c>
      <c r="B43" s="12">
        <v>5685</v>
      </c>
      <c r="C43" s="12">
        <v>17669</v>
      </c>
      <c r="D43" s="12">
        <v>5890</v>
      </c>
      <c r="E43" s="13">
        <v>405</v>
      </c>
      <c r="F43" s="12">
        <v>29649</v>
      </c>
      <c r="G43" s="27">
        <v>13.276357385837752</v>
      </c>
      <c r="H43" s="28">
        <v>3936.307201327035</v>
      </c>
      <c r="I43" s="12">
        <v>14098</v>
      </c>
      <c r="J43" s="12">
        <v>12484</v>
      </c>
    </row>
    <row r="44" spans="1:10" ht="12.75">
      <c r="A44" s="11">
        <v>1994</v>
      </c>
      <c r="B44" s="12">
        <v>5531</v>
      </c>
      <c r="C44" s="12">
        <v>18460</v>
      </c>
      <c r="D44" s="12">
        <v>5908</v>
      </c>
      <c r="E44" s="13">
        <v>373</v>
      </c>
      <c r="F44" s="12">
        <v>30272</v>
      </c>
      <c r="G44" s="27">
        <v>35.862392268580294</v>
      </c>
      <c r="H44" s="28">
        <v>10856.263387544624</v>
      </c>
      <c r="I44" s="12">
        <v>20427</v>
      </c>
      <c r="J44" s="12">
        <v>12329</v>
      </c>
    </row>
    <row r="45" spans="1:10" ht="12.75">
      <c r="A45" s="11">
        <v>1995</v>
      </c>
      <c r="B45" s="12">
        <v>5995</v>
      </c>
      <c r="C45" s="12">
        <v>18276</v>
      </c>
      <c r="D45" s="12">
        <v>6236</v>
      </c>
      <c r="E45" s="13">
        <v>332</v>
      </c>
      <c r="F45" s="12">
        <v>30839</v>
      </c>
      <c r="G45" s="27">
        <v>48.38748452393832</v>
      </c>
      <c r="H45" s="28">
        <v>14922.216352337335</v>
      </c>
      <c r="I45" s="12">
        <v>21233</v>
      </c>
      <c r="J45" s="12">
        <v>13229</v>
      </c>
    </row>
    <row r="46" spans="1:10" ht="12.75">
      <c r="A46" s="11">
        <v>1996</v>
      </c>
      <c r="B46" s="12">
        <v>6621</v>
      </c>
      <c r="C46" s="12">
        <v>18025</v>
      </c>
      <c r="D46" s="28">
        <v>6589</v>
      </c>
      <c r="E46" s="28">
        <v>305</v>
      </c>
      <c r="F46" s="12">
        <v>31540</v>
      </c>
      <c r="G46" s="29">
        <v>33.56051590879041</v>
      </c>
      <c r="H46" s="15">
        <v>10584.986717632493</v>
      </c>
      <c r="I46" s="12">
        <v>16766</v>
      </c>
      <c r="J46" s="12">
        <v>15431</v>
      </c>
    </row>
    <row r="47" spans="1:10" ht="12.75">
      <c r="A47" s="11">
        <v>1997</v>
      </c>
      <c r="B47" s="12">
        <v>6277</v>
      </c>
      <c r="C47" s="12">
        <v>18483</v>
      </c>
      <c r="D47" s="28">
        <v>6842</v>
      </c>
      <c r="E47" s="28">
        <v>333</v>
      </c>
      <c r="F47" s="12">
        <v>31935</v>
      </c>
      <c r="G47" s="29">
        <v>53.231642085271595</v>
      </c>
      <c r="H47" s="15">
        <v>16999.524899931483</v>
      </c>
      <c r="I47" s="12">
        <v>27106</v>
      </c>
      <c r="J47" s="12">
        <v>17903</v>
      </c>
    </row>
    <row r="48" spans="1:10" ht="12.75">
      <c r="A48" s="11">
        <v>1998</v>
      </c>
      <c r="B48" s="12">
        <v>5989</v>
      </c>
      <c r="C48" s="12">
        <v>18050</v>
      </c>
      <c r="D48" s="28">
        <v>6617</v>
      </c>
      <c r="E48" s="28">
        <v>302</v>
      </c>
      <c r="F48" s="12">
        <v>30958</v>
      </c>
      <c r="G48" s="29">
        <v>48.77213227074394</v>
      </c>
      <c r="H48" s="15">
        <v>15098.876708376907</v>
      </c>
      <c r="I48" s="12">
        <v>17363</v>
      </c>
      <c r="J48" s="12">
        <v>10498</v>
      </c>
    </row>
    <row r="49" spans="1:10" ht="12.75">
      <c r="A49" s="11">
        <v>1999</v>
      </c>
      <c r="B49" s="12">
        <v>5946</v>
      </c>
      <c r="C49" s="12">
        <v>17810</v>
      </c>
      <c r="D49" s="12">
        <v>6548</v>
      </c>
      <c r="E49" s="12">
        <v>271</v>
      </c>
      <c r="F49" s="12">
        <v>30575</v>
      </c>
      <c r="G49" s="29">
        <v>23.6</v>
      </c>
      <c r="H49" s="15">
        <v>7216</v>
      </c>
      <c r="I49" s="12">
        <v>19038</v>
      </c>
      <c r="J49" s="12">
        <v>10722</v>
      </c>
    </row>
    <row r="50" spans="1:10" s="19" customFormat="1" ht="12.75">
      <c r="A50" s="11">
        <v>2000</v>
      </c>
      <c r="B50" s="12">
        <v>6059.691999999999</v>
      </c>
      <c r="C50" s="12">
        <v>18656.3285</v>
      </c>
      <c r="D50" s="28">
        <v>7093.7255000000005</v>
      </c>
      <c r="E50" s="28">
        <v>294.25909999999993</v>
      </c>
      <c r="F50" s="12">
        <v>32104.0051</v>
      </c>
      <c r="G50" s="29">
        <v>26.36</v>
      </c>
      <c r="H50" s="15">
        <v>8462.61574436</v>
      </c>
      <c r="I50" s="12">
        <v>21785.273</v>
      </c>
      <c r="J50" s="12">
        <v>11318.89</v>
      </c>
    </row>
    <row r="51" spans="1:10" s="19" customFormat="1" ht="12.75">
      <c r="A51" s="11">
        <v>2001</v>
      </c>
      <c r="B51" s="12">
        <v>6169.3561130189655</v>
      </c>
      <c r="C51" s="12">
        <v>18873</v>
      </c>
      <c r="D51" s="28">
        <v>6562</v>
      </c>
      <c r="E51" s="28">
        <v>276.66095911467715</v>
      </c>
      <c r="F51" s="12">
        <v>31881</v>
      </c>
      <c r="G51" s="29">
        <v>27.67</v>
      </c>
      <c r="H51" s="15">
        <f>F51*G51/100</f>
        <v>8821.4727</v>
      </c>
      <c r="I51" s="12">
        <v>16992.623</v>
      </c>
      <c r="J51" s="12">
        <v>13317.932</v>
      </c>
    </row>
    <row r="52" spans="1:10" ht="13.5" thickBot="1">
      <c r="A52" s="90">
        <v>2002</v>
      </c>
      <c r="B52" s="91">
        <v>6048.09</v>
      </c>
      <c r="C52" s="91">
        <v>18588.29</v>
      </c>
      <c r="D52" s="91">
        <v>6854.66</v>
      </c>
      <c r="E52" s="91">
        <v>245.29</v>
      </c>
      <c r="F52" s="91">
        <v>31736.34</v>
      </c>
      <c r="G52" s="92">
        <v>29.38</v>
      </c>
      <c r="H52" s="17">
        <f>F52*G52/100</f>
        <v>9324.136692</v>
      </c>
      <c r="I52" s="18">
        <v>12721.425</v>
      </c>
      <c r="J52" s="18">
        <v>15313.739</v>
      </c>
    </row>
    <row r="53" spans="1:10" ht="12.75">
      <c r="A53" s="3" t="s">
        <v>24</v>
      </c>
      <c r="B53" s="3"/>
      <c r="C53" s="3"/>
      <c r="D53" s="3"/>
      <c r="E53" s="31"/>
      <c r="F53" s="82"/>
      <c r="G53" s="3"/>
      <c r="H53" s="3"/>
      <c r="I53" s="3"/>
      <c r="J53" s="3"/>
    </row>
    <row r="54" spans="1:10" ht="12.75">
      <c r="A54" s="3" t="s">
        <v>25</v>
      </c>
      <c r="B54" s="3"/>
      <c r="C54" s="3"/>
      <c r="D54" s="3"/>
      <c r="E54" s="3"/>
      <c r="F54" s="3"/>
      <c r="G54" s="3"/>
      <c r="H54" s="3"/>
      <c r="I54" s="3"/>
      <c r="J54" s="3"/>
    </row>
  </sheetData>
  <mergeCells count="9">
    <mergeCell ref="B33:D33"/>
    <mergeCell ref="I31:J31"/>
    <mergeCell ref="I32:J32"/>
    <mergeCell ref="B6:D6"/>
    <mergeCell ref="B32:F32"/>
    <mergeCell ref="A3:J3"/>
    <mergeCell ref="A1:J1"/>
    <mergeCell ref="A4:J4"/>
    <mergeCell ref="B5:F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K68"/>
  <sheetViews>
    <sheetView showGridLines="0" tabSelected="1" zoomScale="75" zoomScaleNormal="75" workbookViewId="0" topLeftCell="A1">
      <selection activeCell="A11" sqref="A11"/>
    </sheetView>
  </sheetViews>
  <sheetFormatPr defaultColWidth="11.421875" defaultRowHeight="12.75"/>
  <cols>
    <col min="1" max="1" width="35.421875" style="2" customWidth="1"/>
    <col min="2" max="6" width="11.421875" style="2" customWidth="1"/>
    <col min="7" max="7" width="11.140625" style="2" customWidth="1"/>
    <col min="8" max="8" width="11.421875" style="2" customWidth="1"/>
    <col min="9" max="9" width="11.421875" style="19" customWidth="1"/>
    <col min="10" max="10" width="9.421875" style="2" customWidth="1"/>
    <col min="11" max="11" width="11.421875" style="51" customWidth="1"/>
    <col min="12" max="16384" width="11.421875" style="2" customWidth="1"/>
  </cols>
  <sheetData>
    <row r="1" spans="1:11" s="1" customFormat="1" ht="18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K1" s="144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10" ht="15">
      <c r="A3" s="205" t="s">
        <v>181</v>
      </c>
      <c r="B3" s="205"/>
      <c r="C3" s="205"/>
      <c r="D3" s="205"/>
      <c r="E3" s="205"/>
      <c r="F3" s="205"/>
      <c r="G3" s="205"/>
      <c r="H3" s="205"/>
      <c r="I3" s="205"/>
      <c r="J3" s="32"/>
    </row>
    <row r="5" spans="1:10" ht="12.75">
      <c r="A5" s="222" t="s">
        <v>26</v>
      </c>
      <c r="B5" s="208" t="s">
        <v>59</v>
      </c>
      <c r="C5" s="208"/>
      <c r="D5" s="208"/>
      <c r="E5" s="208"/>
      <c r="F5" s="208"/>
      <c r="G5" s="208"/>
      <c r="H5" s="218" t="s">
        <v>60</v>
      </c>
      <c r="I5" s="219"/>
      <c r="J5" s="19"/>
    </row>
    <row r="6" spans="1:10" ht="12.75">
      <c r="A6" s="222"/>
      <c r="B6" s="208" t="s">
        <v>182</v>
      </c>
      <c r="C6" s="208"/>
      <c r="D6" s="208" t="s">
        <v>61</v>
      </c>
      <c r="E6" s="208"/>
      <c r="F6" s="208" t="s">
        <v>62</v>
      </c>
      <c r="G6" s="208"/>
      <c r="H6" s="220"/>
      <c r="I6" s="221"/>
      <c r="J6" s="19"/>
    </row>
    <row r="7" spans="1:9" ht="13.5" thickBot="1">
      <c r="A7" s="206"/>
      <c r="B7" s="33">
        <v>2001</v>
      </c>
      <c r="C7" s="33">
        <v>2002</v>
      </c>
      <c r="D7" s="33">
        <v>2001</v>
      </c>
      <c r="E7" s="33">
        <v>2002</v>
      </c>
      <c r="F7" s="148">
        <v>2001</v>
      </c>
      <c r="G7" s="148">
        <v>2002</v>
      </c>
      <c r="H7" s="147">
        <v>2001</v>
      </c>
      <c r="I7" s="147">
        <v>2002</v>
      </c>
    </row>
    <row r="8" spans="1:9" ht="12.75">
      <c r="A8" s="35" t="s">
        <v>29</v>
      </c>
      <c r="B8" s="36">
        <v>35645.729</v>
      </c>
      <c r="C8" s="36">
        <v>45056.365</v>
      </c>
      <c r="D8" s="36">
        <v>16323.826</v>
      </c>
      <c r="E8" s="36">
        <v>15569.75</v>
      </c>
      <c r="F8" s="142">
        <v>1175.303</v>
      </c>
      <c r="G8" s="142">
        <v>1669.556</v>
      </c>
      <c r="H8" s="36">
        <v>322.658</v>
      </c>
      <c r="I8" s="37">
        <v>323.447</v>
      </c>
    </row>
    <row r="9" spans="1:9" ht="12.75">
      <c r="A9" s="38"/>
      <c r="B9" s="39"/>
      <c r="C9" s="39"/>
      <c r="D9" s="39"/>
      <c r="E9" s="39"/>
      <c r="F9" s="143"/>
      <c r="G9" s="143"/>
      <c r="H9" s="143"/>
      <c r="I9" s="154"/>
    </row>
    <row r="10" spans="1:9" ht="12.75">
      <c r="A10" s="135" t="s">
        <v>184</v>
      </c>
      <c r="B10" s="39"/>
      <c r="C10" s="39"/>
      <c r="D10" s="39"/>
      <c r="E10" s="39"/>
      <c r="F10" s="143"/>
      <c r="G10" s="143"/>
      <c r="H10" s="143"/>
      <c r="I10" s="154"/>
    </row>
    <row r="11" spans="1:9" ht="12.75">
      <c r="A11" s="136" t="s">
        <v>63</v>
      </c>
      <c r="B11" s="89">
        <f>SUM(B12:B24)</f>
        <v>28392.196</v>
      </c>
      <c r="C11" s="89">
        <f aca="true" t="shared" si="0" ref="C11:I11">SUM(C12:C24)</f>
        <v>32377.175000000003</v>
      </c>
      <c r="D11" s="89">
        <f t="shared" si="0"/>
        <v>6452.027999999999</v>
      </c>
      <c r="E11" s="89">
        <f t="shared" si="0"/>
        <v>5427.501</v>
      </c>
      <c r="F11" s="149">
        <f t="shared" si="0"/>
        <v>787.2180000000001</v>
      </c>
      <c r="G11" s="149">
        <f t="shared" si="0"/>
        <v>1127.306</v>
      </c>
      <c r="H11" s="149">
        <f t="shared" si="0"/>
        <v>228.34900000000002</v>
      </c>
      <c r="I11" s="155">
        <f t="shared" si="0"/>
        <v>116.082</v>
      </c>
    </row>
    <row r="12" spans="1:9" ht="12.75">
      <c r="A12" s="41" t="s">
        <v>30</v>
      </c>
      <c r="B12" s="66">
        <v>2007.819</v>
      </c>
      <c r="C12" s="66">
        <v>2481.959</v>
      </c>
      <c r="D12" s="66">
        <v>15.028</v>
      </c>
      <c r="E12" s="66">
        <v>1.635</v>
      </c>
      <c r="F12" s="150" t="s">
        <v>32</v>
      </c>
      <c r="G12" s="150" t="s">
        <v>32</v>
      </c>
      <c r="H12" s="69">
        <v>4.814</v>
      </c>
      <c r="I12" s="151" t="s">
        <v>32</v>
      </c>
    </row>
    <row r="13" spans="1:9" ht="12.75">
      <c r="A13" s="41" t="s">
        <v>31</v>
      </c>
      <c r="B13" s="66">
        <v>170.518</v>
      </c>
      <c r="C13" s="66">
        <v>3657.301</v>
      </c>
      <c r="D13" s="66">
        <v>0.804</v>
      </c>
      <c r="E13" s="42" t="s">
        <v>32</v>
      </c>
      <c r="F13" s="150" t="s">
        <v>32</v>
      </c>
      <c r="G13" s="150" t="s">
        <v>32</v>
      </c>
      <c r="H13" s="150" t="s">
        <v>32</v>
      </c>
      <c r="I13" s="151" t="s">
        <v>32</v>
      </c>
    </row>
    <row r="14" spans="1:9" ht="12.75">
      <c r="A14" s="41" t="s">
        <v>33</v>
      </c>
      <c r="B14" s="66">
        <v>878.055</v>
      </c>
      <c r="C14" s="66">
        <v>118.862</v>
      </c>
      <c r="D14" s="66">
        <v>10.939</v>
      </c>
      <c r="E14" s="66">
        <v>2.883</v>
      </c>
      <c r="F14" s="150" t="s">
        <v>32</v>
      </c>
      <c r="G14" s="150" t="s">
        <v>32</v>
      </c>
      <c r="H14" s="69">
        <v>66.752</v>
      </c>
      <c r="I14" s="151" t="s">
        <v>32</v>
      </c>
    </row>
    <row r="15" spans="1:9" ht="12.75">
      <c r="A15" s="41" t="s">
        <v>34</v>
      </c>
      <c r="B15" s="66">
        <v>22.315</v>
      </c>
      <c r="C15" s="42" t="s">
        <v>32</v>
      </c>
      <c r="D15" s="42" t="s">
        <v>32</v>
      </c>
      <c r="E15" s="42" t="s">
        <v>32</v>
      </c>
      <c r="F15" s="69">
        <v>1.942</v>
      </c>
      <c r="G15" s="150" t="s">
        <v>32</v>
      </c>
      <c r="H15" s="69">
        <v>1.803</v>
      </c>
      <c r="I15" s="156">
        <v>4.469</v>
      </c>
    </row>
    <row r="16" spans="1:9" ht="12.75">
      <c r="A16" s="41" t="s">
        <v>64</v>
      </c>
      <c r="B16" s="42" t="s">
        <v>32</v>
      </c>
      <c r="C16" s="42" t="s">
        <v>32</v>
      </c>
      <c r="D16" s="42" t="s">
        <v>32</v>
      </c>
      <c r="E16" s="42" t="s">
        <v>32</v>
      </c>
      <c r="F16" s="150" t="s">
        <v>32</v>
      </c>
      <c r="G16" s="150" t="s">
        <v>32</v>
      </c>
      <c r="H16" s="69">
        <v>1.099</v>
      </c>
      <c r="I16" s="156">
        <v>1.883</v>
      </c>
    </row>
    <row r="17" spans="1:9" ht="12.75">
      <c r="A17" s="41" t="s">
        <v>35</v>
      </c>
      <c r="B17" s="66">
        <v>3715.866</v>
      </c>
      <c r="C17" s="66">
        <v>914.257</v>
      </c>
      <c r="D17" s="66">
        <v>1968.749</v>
      </c>
      <c r="E17" s="66">
        <v>2056.334</v>
      </c>
      <c r="F17" s="69">
        <v>218.998</v>
      </c>
      <c r="G17" s="69">
        <v>514.216</v>
      </c>
      <c r="H17" s="69">
        <v>6.478</v>
      </c>
      <c r="I17" s="156">
        <v>21.678</v>
      </c>
    </row>
    <row r="18" spans="1:9" ht="12.75">
      <c r="A18" s="41" t="s">
        <v>36</v>
      </c>
      <c r="B18" s="42" t="s">
        <v>32</v>
      </c>
      <c r="C18" s="42" t="s">
        <v>32</v>
      </c>
      <c r="D18" s="66">
        <v>29.051</v>
      </c>
      <c r="E18" s="66">
        <v>84.78</v>
      </c>
      <c r="F18" s="150" t="s">
        <v>32</v>
      </c>
      <c r="G18" s="150" t="s">
        <v>32</v>
      </c>
      <c r="H18" s="69">
        <v>1.531</v>
      </c>
      <c r="I18" s="156">
        <v>10.896</v>
      </c>
    </row>
    <row r="19" spans="1:9" ht="12.75">
      <c r="A19" s="41" t="s">
        <v>37</v>
      </c>
      <c r="B19" s="42" t="s">
        <v>32</v>
      </c>
      <c r="C19" s="66">
        <v>7.761</v>
      </c>
      <c r="D19" s="42" t="s">
        <v>32</v>
      </c>
      <c r="E19" s="150" t="s">
        <v>32</v>
      </c>
      <c r="F19" s="150" t="s">
        <v>32</v>
      </c>
      <c r="G19" s="150" t="s">
        <v>32</v>
      </c>
      <c r="H19" s="150" t="s">
        <v>32</v>
      </c>
      <c r="I19" s="151" t="s">
        <v>32</v>
      </c>
    </row>
    <row r="20" spans="1:9" ht="12.75">
      <c r="A20" s="41" t="s">
        <v>38</v>
      </c>
      <c r="B20" s="66">
        <v>12127.577</v>
      </c>
      <c r="C20" s="66">
        <v>15112.115</v>
      </c>
      <c r="D20" s="66">
        <v>2441.419</v>
      </c>
      <c r="E20" s="66">
        <v>1519.756</v>
      </c>
      <c r="F20" s="69">
        <v>537.058</v>
      </c>
      <c r="G20" s="69">
        <v>525.496</v>
      </c>
      <c r="H20" s="150" t="s">
        <v>32</v>
      </c>
      <c r="I20" s="156">
        <v>2.392</v>
      </c>
    </row>
    <row r="21" spans="1:9" ht="12.75">
      <c r="A21" s="41" t="s">
        <v>39</v>
      </c>
      <c r="B21" s="66">
        <v>1224.519</v>
      </c>
      <c r="C21" s="66">
        <v>1483.358</v>
      </c>
      <c r="D21" s="66">
        <v>22.4</v>
      </c>
      <c r="E21" s="66">
        <v>7.322</v>
      </c>
      <c r="F21" s="150" t="s">
        <v>32</v>
      </c>
      <c r="G21" s="150" t="s">
        <v>32</v>
      </c>
      <c r="H21" s="150" t="s">
        <v>32</v>
      </c>
      <c r="I21" s="151" t="s">
        <v>32</v>
      </c>
    </row>
    <row r="22" spans="1:9" ht="12.75">
      <c r="A22" s="41" t="s">
        <v>40</v>
      </c>
      <c r="B22" s="66">
        <v>7782.85</v>
      </c>
      <c r="C22" s="66">
        <v>7316.947</v>
      </c>
      <c r="D22" s="66">
        <v>838.5</v>
      </c>
      <c r="E22" s="66">
        <v>1023.22</v>
      </c>
      <c r="F22" s="69">
        <v>29.22</v>
      </c>
      <c r="G22" s="69">
        <v>87.594</v>
      </c>
      <c r="H22" s="69">
        <v>145.872</v>
      </c>
      <c r="I22" s="156">
        <v>74.764</v>
      </c>
    </row>
    <row r="23" spans="1:9" ht="12.75">
      <c r="A23" s="41" t="s">
        <v>41</v>
      </c>
      <c r="B23" s="66">
        <v>462.677</v>
      </c>
      <c r="C23" s="66">
        <v>1261.486</v>
      </c>
      <c r="D23" s="66">
        <v>1125.138</v>
      </c>
      <c r="E23" s="66">
        <v>731.571</v>
      </c>
      <c r="F23" s="150" t="s">
        <v>32</v>
      </c>
      <c r="G23" s="150" t="s">
        <v>32</v>
      </c>
      <c r="H23" s="150" t="s">
        <v>32</v>
      </c>
      <c r="I23" s="151" t="s">
        <v>32</v>
      </c>
    </row>
    <row r="24" spans="1:9" ht="12.75">
      <c r="A24" s="41" t="s">
        <v>57</v>
      </c>
      <c r="B24" s="42" t="s">
        <v>32</v>
      </c>
      <c r="C24" s="66">
        <v>23.129</v>
      </c>
      <c r="D24" s="42" t="s">
        <v>32</v>
      </c>
      <c r="E24" s="150" t="s">
        <v>32</v>
      </c>
      <c r="F24" s="150" t="s">
        <v>32</v>
      </c>
      <c r="G24" s="150" t="s">
        <v>32</v>
      </c>
      <c r="H24" s="150" t="s">
        <v>32</v>
      </c>
      <c r="I24" s="151" t="s">
        <v>32</v>
      </c>
    </row>
    <row r="25" spans="1:9" ht="12.75">
      <c r="A25" s="38" t="s">
        <v>42</v>
      </c>
      <c r="B25" s="42"/>
      <c r="C25" s="42"/>
      <c r="D25" s="42"/>
      <c r="E25" s="42"/>
      <c r="F25" s="150"/>
      <c r="G25" s="150"/>
      <c r="H25" s="150"/>
      <c r="I25" s="151"/>
    </row>
    <row r="26" spans="1:9" ht="12.75">
      <c r="A26" s="137" t="s">
        <v>43</v>
      </c>
      <c r="B26" s="42"/>
      <c r="C26" s="42"/>
      <c r="D26" s="42"/>
      <c r="E26" s="42"/>
      <c r="F26" s="150"/>
      <c r="G26" s="150"/>
      <c r="H26" s="150"/>
      <c r="I26" s="151"/>
    </row>
    <row r="27" spans="1:9" ht="12.75">
      <c r="A27" s="44" t="s">
        <v>44</v>
      </c>
      <c r="B27" s="42" t="s">
        <v>32</v>
      </c>
      <c r="C27" s="42" t="s">
        <v>32</v>
      </c>
      <c r="D27" s="66">
        <v>38.84</v>
      </c>
      <c r="E27" s="42" t="s">
        <v>32</v>
      </c>
      <c r="F27" s="150" t="s">
        <v>32</v>
      </c>
      <c r="G27" s="150" t="s">
        <v>32</v>
      </c>
      <c r="H27" s="150" t="s">
        <v>32</v>
      </c>
      <c r="I27" s="151" t="s">
        <v>32</v>
      </c>
    </row>
    <row r="28" spans="1:9" ht="12.75">
      <c r="A28" s="41" t="s">
        <v>65</v>
      </c>
      <c r="B28" s="66">
        <v>247.46</v>
      </c>
      <c r="C28" s="66">
        <v>122.83</v>
      </c>
      <c r="D28" s="42" t="s">
        <v>32</v>
      </c>
      <c r="E28" s="42" t="s">
        <v>32</v>
      </c>
      <c r="F28" s="150" t="s">
        <v>32</v>
      </c>
      <c r="G28" s="150" t="s">
        <v>32</v>
      </c>
      <c r="H28" s="150" t="s">
        <v>32</v>
      </c>
      <c r="I28" s="151" t="s">
        <v>32</v>
      </c>
    </row>
    <row r="29" spans="1:9" ht="12.75">
      <c r="A29" s="41" t="s">
        <v>66</v>
      </c>
      <c r="B29" s="42" t="s">
        <v>32</v>
      </c>
      <c r="C29" s="42" t="s">
        <v>32</v>
      </c>
      <c r="D29" s="42" t="s">
        <v>32</v>
      </c>
      <c r="E29" s="42" t="s">
        <v>32</v>
      </c>
      <c r="F29" s="150" t="s">
        <v>32</v>
      </c>
      <c r="G29" s="150" t="s">
        <v>32</v>
      </c>
      <c r="H29" s="150" t="s">
        <v>32</v>
      </c>
      <c r="I29" s="151" t="s">
        <v>32</v>
      </c>
    </row>
    <row r="30" spans="1:9" ht="12.75">
      <c r="A30" s="41" t="s">
        <v>45</v>
      </c>
      <c r="B30" s="42" t="s">
        <v>32</v>
      </c>
      <c r="C30" s="42" t="s">
        <v>32</v>
      </c>
      <c r="D30" s="42" t="s">
        <v>32</v>
      </c>
      <c r="E30" s="42" t="s">
        <v>32</v>
      </c>
      <c r="F30" s="69">
        <v>37.541</v>
      </c>
      <c r="G30" s="150" t="s">
        <v>32</v>
      </c>
      <c r="H30" s="150" t="s">
        <v>32</v>
      </c>
      <c r="I30" s="151" t="s">
        <v>32</v>
      </c>
    </row>
    <row r="31" spans="1:9" ht="12.75">
      <c r="A31" s="41" t="s">
        <v>46</v>
      </c>
      <c r="B31" s="42" t="s">
        <v>32</v>
      </c>
      <c r="C31" s="42" t="s">
        <v>32</v>
      </c>
      <c r="D31" s="42" t="s">
        <v>32</v>
      </c>
      <c r="E31" s="66">
        <v>58.614</v>
      </c>
      <c r="F31" s="150" t="s">
        <v>32</v>
      </c>
      <c r="G31" s="150" t="s">
        <v>32</v>
      </c>
      <c r="H31" s="150" t="s">
        <v>32</v>
      </c>
      <c r="I31" s="151" t="s">
        <v>32</v>
      </c>
    </row>
    <row r="32" spans="1:9" ht="12.75">
      <c r="A32" s="41" t="s">
        <v>47</v>
      </c>
      <c r="B32" s="66">
        <v>5246.11</v>
      </c>
      <c r="C32" s="66">
        <v>4089.87</v>
      </c>
      <c r="D32" s="42" t="s">
        <v>32</v>
      </c>
      <c r="E32" s="42" t="s">
        <v>32</v>
      </c>
      <c r="F32" s="150" t="s">
        <v>32</v>
      </c>
      <c r="G32" s="69">
        <v>10.354</v>
      </c>
      <c r="H32" s="150" t="s">
        <v>32</v>
      </c>
      <c r="I32" s="151" t="s">
        <v>32</v>
      </c>
    </row>
    <row r="33" spans="1:9" ht="12.75">
      <c r="A33" s="41" t="s">
        <v>48</v>
      </c>
      <c r="B33" s="42" t="s">
        <v>32</v>
      </c>
      <c r="C33" s="42" t="s">
        <v>32</v>
      </c>
      <c r="D33" s="42" t="s">
        <v>32</v>
      </c>
      <c r="E33" s="42" t="s">
        <v>32</v>
      </c>
      <c r="F33" s="69">
        <v>20</v>
      </c>
      <c r="G33" s="150" t="s">
        <v>32</v>
      </c>
      <c r="H33" s="150" t="s">
        <v>32</v>
      </c>
      <c r="I33" s="151" t="s">
        <v>32</v>
      </c>
    </row>
    <row r="34" spans="1:9" ht="12.75">
      <c r="A34" s="41" t="s">
        <v>49</v>
      </c>
      <c r="B34" s="42" t="s">
        <v>32</v>
      </c>
      <c r="C34" s="66">
        <v>54.543</v>
      </c>
      <c r="D34" s="66">
        <v>9493.723</v>
      </c>
      <c r="E34" s="66">
        <v>9489.656</v>
      </c>
      <c r="F34" s="69">
        <v>108.43</v>
      </c>
      <c r="G34" s="69">
        <v>64.393</v>
      </c>
      <c r="H34" s="150" t="s">
        <v>32</v>
      </c>
      <c r="I34" s="151" t="s">
        <v>32</v>
      </c>
    </row>
    <row r="35" spans="1:9" ht="12.75">
      <c r="A35" s="38" t="s">
        <v>42</v>
      </c>
      <c r="B35" s="42"/>
      <c r="C35" s="42"/>
      <c r="D35" s="42"/>
      <c r="E35" s="42"/>
      <c r="F35" s="150"/>
      <c r="G35" s="150"/>
      <c r="H35" s="150"/>
      <c r="I35" s="151"/>
    </row>
    <row r="36" spans="1:9" ht="12.75">
      <c r="A36" s="135" t="s">
        <v>183</v>
      </c>
      <c r="B36" s="42"/>
      <c r="C36" s="42"/>
      <c r="D36" s="42"/>
      <c r="E36" s="42"/>
      <c r="F36" s="150"/>
      <c r="G36" s="150"/>
      <c r="H36" s="150"/>
      <c r="I36" s="151"/>
    </row>
    <row r="37" spans="1:9" ht="12.75">
      <c r="A37" s="38" t="s">
        <v>70</v>
      </c>
      <c r="B37" s="66">
        <v>40.04</v>
      </c>
      <c r="C37" s="66">
        <v>2210.74</v>
      </c>
      <c r="D37" s="42" t="s">
        <v>32</v>
      </c>
      <c r="E37" s="42" t="s">
        <v>32</v>
      </c>
      <c r="F37" s="150" t="s">
        <v>32</v>
      </c>
      <c r="G37" s="150" t="s">
        <v>32</v>
      </c>
      <c r="H37" s="150" t="s">
        <v>32</v>
      </c>
      <c r="I37" s="151" t="s">
        <v>32</v>
      </c>
    </row>
    <row r="38" spans="1:9" ht="12.75">
      <c r="A38" s="38" t="s">
        <v>52</v>
      </c>
      <c r="B38" s="42" t="s">
        <v>32</v>
      </c>
      <c r="C38" s="42" t="s">
        <v>32</v>
      </c>
      <c r="D38" s="66">
        <v>21.67</v>
      </c>
      <c r="E38" s="42" t="s">
        <v>32</v>
      </c>
      <c r="F38" s="69">
        <v>9.84</v>
      </c>
      <c r="G38" s="150" t="s">
        <v>32</v>
      </c>
      <c r="H38" s="150" t="s">
        <v>32</v>
      </c>
      <c r="I38" s="151" t="s">
        <v>32</v>
      </c>
    </row>
    <row r="39" spans="1:9" ht="12.75">
      <c r="A39" s="41" t="s">
        <v>53</v>
      </c>
      <c r="B39" s="42" t="s">
        <v>32</v>
      </c>
      <c r="C39" s="66">
        <v>2051.92</v>
      </c>
      <c r="D39" s="66">
        <v>7.95</v>
      </c>
      <c r="E39" s="42" t="s">
        <v>32</v>
      </c>
      <c r="F39" s="150" t="s">
        <v>32</v>
      </c>
      <c r="G39" s="69">
        <v>19.476</v>
      </c>
      <c r="H39" s="69">
        <v>22</v>
      </c>
      <c r="I39" s="151" t="s">
        <v>32</v>
      </c>
    </row>
    <row r="40" spans="1:9" ht="12.75">
      <c r="A40" s="41" t="s">
        <v>54</v>
      </c>
      <c r="B40" s="66">
        <v>588.07</v>
      </c>
      <c r="C40" s="66">
        <v>123.839</v>
      </c>
      <c r="D40" s="42" t="s">
        <v>32</v>
      </c>
      <c r="E40" s="66">
        <v>9.324</v>
      </c>
      <c r="F40" s="150" t="s">
        <v>32</v>
      </c>
      <c r="G40" s="150" t="s">
        <v>32</v>
      </c>
      <c r="H40" s="150" t="s">
        <v>32</v>
      </c>
      <c r="I40" s="151" t="s">
        <v>32</v>
      </c>
    </row>
    <row r="41" spans="1:9" ht="12.75">
      <c r="A41" s="41" t="s">
        <v>73</v>
      </c>
      <c r="B41" s="42" t="s">
        <v>32</v>
      </c>
      <c r="C41" s="42" t="s">
        <v>32</v>
      </c>
      <c r="D41" s="66">
        <v>155.608</v>
      </c>
      <c r="E41" s="66">
        <v>318.697</v>
      </c>
      <c r="F41" s="69">
        <v>33.767</v>
      </c>
      <c r="G41" s="69">
        <v>103.42</v>
      </c>
      <c r="H41" s="150" t="s">
        <v>32</v>
      </c>
      <c r="I41" s="151" t="s">
        <v>32</v>
      </c>
    </row>
    <row r="42" spans="1:9" ht="13.5" thickBot="1">
      <c r="A42" s="45" t="s">
        <v>72</v>
      </c>
      <c r="B42" s="138">
        <v>162.949</v>
      </c>
      <c r="C42" s="138">
        <v>39.636</v>
      </c>
      <c r="D42" s="46" t="s">
        <v>32</v>
      </c>
      <c r="E42" s="46" t="s">
        <v>32</v>
      </c>
      <c r="F42" s="152" t="s">
        <v>32</v>
      </c>
      <c r="G42" s="152" t="s">
        <v>32</v>
      </c>
      <c r="H42" s="152" t="s">
        <v>32</v>
      </c>
      <c r="I42" s="153" t="s">
        <v>32</v>
      </c>
    </row>
    <row r="43" spans="1:8" ht="12.75">
      <c r="A43" s="48" t="s">
        <v>56</v>
      </c>
      <c r="B43" s="19"/>
      <c r="C43" s="19"/>
      <c r="D43" s="19"/>
      <c r="E43" s="19"/>
      <c r="F43" s="19"/>
      <c r="G43" s="19"/>
      <c r="H43" s="19"/>
    </row>
    <row r="44" ht="12.75">
      <c r="A44" s="2" t="s">
        <v>42</v>
      </c>
    </row>
    <row r="45" ht="12.75">
      <c r="A45" s="2" t="s">
        <v>42</v>
      </c>
    </row>
    <row r="46" ht="12.75">
      <c r="A46" s="2" t="s">
        <v>42</v>
      </c>
    </row>
    <row r="47" ht="12.75">
      <c r="A47" s="2" t="s">
        <v>42</v>
      </c>
    </row>
    <row r="48" ht="12.75">
      <c r="A48" s="2" t="s">
        <v>42</v>
      </c>
    </row>
    <row r="49" ht="12.75">
      <c r="A49" s="2" t="s">
        <v>42</v>
      </c>
    </row>
    <row r="50" ht="12.75">
      <c r="A50" s="2" t="s">
        <v>42</v>
      </c>
    </row>
    <row r="51" ht="12.75">
      <c r="A51" s="2" t="s">
        <v>42</v>
      </c>
    </row>
    <row r="52" ht="12.75">
      <c r="A52" s="2" t="s">
        <v>42</v>
      </c>
    </row>
    <row r="53" ht="12.75">
      <c r="A53" s="2" t="s">
        <v>42</v>
      </c>
    </row>
    <row r="54" ht="12.75">
      <c r="A54" s="2" t="s">
        <v>42</v>
      </c>
    </row>
    <row r="55" ht="12.75">
      <c r="A55" s="2" t="s">
        <v>42</v>
      </c>
    </row>
    <row r="56" ht="12.75">
      <c r="A56" s="2" t="s">
        <v>42</v>
      </c>
    </row>
    <row r="57" ht="12.75">
      <c r="A57" s="2" t="s">
        <v>42</v>
      </c>
    </row>
    <row r="58" ht="12.75">
      <c r="A58" s="2" t="s">
        <v>42</v>
      </c>
    </row>
    <row r="59" ht="12.75">
      <c r="A59" s="2" t="s">
        <v>42</v>
      </c>
    </row>
    <row r="60" ht="12.75">
      <c r="A60" s="2" t="s">
        <v>42</v>
      </c>
    </row>
    <row r="61" ht="12.75">
      <c r="A61" s="2" t="s">
        <v>42</v>
      </c>
    </row>
    <row r="62" ht="12.75">
      <c r="A62" s="2" t="s">
        <v>42</v>
      </c>
    </row>
    <row r="63" ht="12.75">
      <c r="A63" s="2" t="s">
        <v>42</v>
      </c>
    </row>
    <row r="64" ht="12.75">
      <c r="A64" s="2" t="s">
        <v>42</v>
      </c>
    </row>
    <row r="65" ht="12.75">
      <c r="A65" s="2" t="s">
        <v>42</v>
      </c>
    </row>
    <row r="66" ht="12.75">
      <c r="A66" s="2" t="s">
        <v>42</v>
      </c>
    </row>
    <row r="67" ht="12.75">
      <c r="A67" s="2" t="s">
        <v>42</v>
      </c>
    </row>
    <row r="68" ht="12.75">
      <c r="A68" s="2" t="s">
        <v>42</v>
      </c>
    </row>
  </sheetData>
  <mergeCells count="8">
    <mergeCell ref="A1:I1"/>
    <mergeCell ref="A3:I3"/>
    <mergeCell ref="A5:A7"/>
    <mergeCell ref="B5:G5"/>
    <mergeCell ref="H5:I6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85"/>
  <sheetViews>
    <sheetView showGridLines="0" zoomScale="75" zoomScaleNormal="75" workbookViewId="0" topLeftCell="A1">
      <selection activeCell="D22" sqref="D22"/>
    </sheetView>
  </sheetViews>
  <sheetFormatPr defaultColWidth="11.421875" defaultRowHeight="12.75"/>
  <cols>
    <col min="1" max="1" width="30.7109375" style="158" customWidth="1"/>
    <col min="2" max="6" width="17.7109375" style="158" customWidth="1"/>
    <col min="7" max="16384" width="11.421875" style="158" customWidth="1"/>
  </cols>
  <sheetData>
    <row r="1" spans="1:6" s="157" customFormat="1" ht="18">
      <c r="A1" s="181" t="s">
        <v>0</v>
      </c>
      <c r="B1" s="181"/>
      <c r="C1" s="181"/>
      <c r="D1" s="181"/>
      <c r="E1" s="181"/>
      <c r="F1" s="181"/>
    </row>
    <row r="3" spans="1:10" ht="15">
      <c r="A3" s="188" t="s">
        <v>188</v>
      </c>
      <c r="B3" s="188"/>
      <c r="C3" s="188"/>
      <c r="D3" s="188"/>
      <c r="E3" s="188"/>
      <c r="F3" s="188"/>
      <c r="G3" s="159"/>
      <c r="H3" s="159"/>
      <c r="I3" s="159"/>
      <c r="J3" s="159"/>
    </row>
    <row r="4" spans="1:10" ht="14.25">
      <c r="A4" s="159"/>
      <c r="B4" s="159"/>
      <c r="C4" s="159"/>
      <c r="D4" s="159"/>
      <c r="E4" s="159"/>
      <c r="F4" s="159"/>
      <c r="G4" s="160"/>
      <c r="H4" s="159"/>
      <c r="I4" s="159"/>
      <c r="J4" s="159"/>
    </row>
    <row r="5" spans="1:7" ht="12.75">
      <c r="A5" s="182" t="s">
        <v>84</v>
      </c>
      <c r="B5" s="197" t="s">
        <v>85</v>
      </c>
      <c r="C5" s="198"/>
      <c r="D5" s="199"/>
      <c r="E5" s="200" t="s">
        <v>87</v>
      </c>
      <c r="F5" s="202" t="s">
        <v>9</v>
      </c>
      <c r="G5" s="3"/>
    </row>
    <row r="6" spans="1:7" ht="13.5" thickBot="1">
      <c r="A6" s="183" t="s">
        <v>86</v>
      </c>
      <c r="B6" s="161" t="s">
        <v>88</v>
      </c>
      <c r="C6" s="184" t="s">
        <v>89</v>
      </c>
      <c r="D6" s="184" t="s">
        <v>90</v>
      </c>
      <c r="E6" s="201"/>
      <c r="F6" s="203"/>
      <c r="G6" s="3"/>
    </row>
    <row r="7" spans="1:7" ht="12.75">
      <c r="A7" s="84" t="s">
        <v>91</v>
      </c>
      <c r="B7" s="162" t="s">
        <v>32</v>
      </c>
      <c r="C7" s="163">
        <v>5123</v>
      </c>
      <c r="D7" s="163">
        <v>31515</v>
      </c>
      <c r="E7" s="164">
        <v>1987</v>
      </c>
      <c r="F7" s="165">
        <v>38625</v>
      </c>
      <c r="G7" s="3"/>
    </row>
    <row r="8" spans="1:7" ht="12.75">
      <c r="A8" s="85" t="s">
        <v>92</v>
      </c>
      <c r="B8" s="166" t="s">
        <v>32</v>
      </c>
      <c r="C8" s="166">
        <v>5327</v>
      </c>
      <c r="D8" s="166">
        <v>64378</v>
      </c>
      <c r="E8" s="167" t="s">
        <v>32</v>
      </c>
      <c r="F8" s="168">
        <v>69705</v>
      </c>
      <c r="G8" s="3"/>
    </row>
    <row r="9" spans="1:7" ht="12.75">
      <c r="A9" s="85" t="s">
        <v>93</v>
      </c>
      <c r="B9" s="166" t="s">
        <v>32</v>
      </c>
      <c r="C9" s="167" t="s">
        <v>32</v>
      </c>
      <c r="D9" s="166">
        <v>87144</v>
      </c>
      <c r="E9" s="167">
        <v>1100</v>
      </c>
      <c r="F9" s="168">
        <v>88244</v>
      </c>
      <c r="G9" s="3"/>
    </row>
    <row r="10" spans="1:7" ht="12.75">
      <c r="A10" s="85" t="s">
        <v>94</v>
      </c>
      <c r="B10" s="166" t="s">
        <v>32</v>
      </c>
      <c r="C10" s="166">
        <v>1980</v>
      </c>
      <c r="D10" s="166">
        <v>37523</v>
      </c>
      <c r="E10" s="167">
        <v>2965</v>
      </c>
      <c r="F10" s="168">
        <v>42468</v>
      </c>
      <c r="G10" s="3"/>
    </row>
    <row r="11" spans="1:7" ht="12.75">
      <c r="A11" s="86" t="str">
        <f>UPPER(" Galicia")</f>
        <v> GALICIA</v>
      </c>
      <c r="B11" s="169" t="s">
        <v>32</v>
      </c>
      <c r="C11" s="169">
        <v>12430</v>
      </c>
      <c r="D11" s="169">
        <v>220560</v>
      </c>
      <c r="E11" s="170">
        <v>6052</v>
      </c>
      <c r="F11" s="171">
        <v>239042</v>
      </c>
      <c r="G11" s="3"/>
    </row>
    <row r="12" spans="1:7" ht="12.75">
      <c r="A12" s="86"/>
      <c r="B12" s="169"/>
      <c r="C12" s="170"/>
      <c r="D12" s="169"/>
      <c r="E12" s="170"/>
      <c r="F12" s="171"/>
      <c r="G12" s="3"/>
    </row>
    <row r="13" spans="1:7" ht="12.75">
      <c r="A13" s="86" t="str">
        <f>UPPER(" P. de Asturias")</f>
        <v> P. DE ASTURIAS</v>
      </c>
      <c r="B13" s="169" t="s">
        <v>32</v>
      </c>
      <c r="C13" s="170" t="s">
        <v>32</v>
      </c>
      <c r="D13" s="169">
        <v>78419</v>
      </c>
      <c r="E13" s="170" t="s">
        <v>32</v>
      </c>
      <c r="F13" s="171">
        <v>78419</v>
      </c>
      <c r="G13" s="3"/>
    </row>
    <row r="14" spans="1:7" ht="12.75">
      <c r="A14" s="86"/>
      <c r="B14" s="169"/>
      <c r="C14" s="170"/>
      <c r="D14" s="169"/>
      <c r="E14" s="170"/>
      <c r="F14" s="171"/>
      <c r="G14" s="3"/>
    </row>
    <row r="15" spans="1:7" ht="12.75">
      <c r="A15" s="86" t="str">
        <f>UPPER(" Cantabria")</f>
        <v> CANTABRIA</v>
      </c>
      <c r="B15" s="169" t="s">
        <v>32</v>
      </c>
      <c r="C15" s="170" t="s">
        <v>32</v>
      </c>
      <c r="D15" s="169">
        <v>70778</v>
      </c>
      <c r="E15" s="170">
        <v>60</v>
      </c>
      <c r="F15" s="171">
        <v>70838</v>
      </c>
      <c r="G15" s="3"/>
    </row>
    <row r="16" spans="1:7" ht="12.75">
      <c r="A16" s="86"/>
      <c r="B16" s="169"/>
      <c r="C16" s="170"/>
      <c r="D16" s="169"/>
      <c r="E16" s="170"/>
      <c r="F16" s="171"/>
      <c r="G16" s="3"/>
    </row>
    <row r="17" spans="1:7" ht="12.75">
      <c r="A17" s="85" t="s">
        <v>95</v>
      </c>
      <c r="B17" s="166" t="s">
        <v>32</v>
      </c>
      <c r="C17" s="166">
        <v>20864</v>
      </c>
      <c r="D17" s="166">
        <v>56104</v>
      </c>
      <c r="E17" s="167" t="s">
        <v>32</v>
      </c>
      <c r="F17" s="168">
        <v>76968</v>
      </c>
      <c r="G17" s="3"/>
    </row>
    <row r="18" spans="1:7" ht="12.75">
      <c r="A18" s="85" t="s">
        <v>96</v>
      </c>
      <c r="B18" s="166" t="s">
        <v>32</v>
      </c>
      <c r="C18" s="167" t="s">
        <v>32</v>
      </c>
      <c r="D18" s="166">
        <v>158197</v>
      </c>
      <c r="E18" s="167" t="s">
        <v>32</v>
      </c>
      <c r="F18" s="168">
        <v>158197</v>
      </c>
      <c r="G18" s="3"/>
    </row>
    <row r="19" spans="1:7" ht="12.75">
      <c r="A19" s="85" t="s">
        <v>97</v>
      </c>
      <c r="B19" s="166" t="s">
        <v>32</v>
      </c>
      <c r="C19" s="167" t="s">
        <v>32</v>
      </c>
      <c r="D19" s="166">
        <v>67250</v>
      </c>
      <c r="E19" s="167" t="s">
        <v>32</v>
      </c>
      <c r="F19" s="168">
        <v>67250</v>
      </c>
      <c r="G19" s="3"/>
    </row>
    <row r="20" spans="1:7" ht="12.75">
      <c r="A20" s="86" t="str">
        <f>UPPER(" País Vasco")</f>
        <v> PAÍS VASCO</v>
      </c>
      <c r="B20" s="169" t="s">
        <v>32</v>
      </c>
      <c r="C20" s="169">
        <v>20864</v>
      </c>
      <c r="D20" s="169">
        <v>281551</v>
      </c>
      <c r="E20" s="170" t="s">
        <v>32</v>
      </c>
      <c r="F20" s="171">
        <v>302415</v>
      </c>
      <c r="G20" s="3"/>
    </row>
    <row r="21" spans="1:7" ht="12.75">
      <c r="A21" s="86"/>
      <c r="B21" s="169"/>
      <c r="C21" s="169"/>
      <c r="D21" s="169"/>
      <c r="E21" s="170"/>
      <c r="F21" s="171"/>
      <c r="G21" s="3"/>
    </row>
    <row r="22" spans="1:7" ht="12.75">
      <c r="A22" s="86" t="str">
        <f>UPPER(" Navarra")</f>
        <v> NAVARRA</v>
      </c>
      <c r="B22" s="169" t="s">
        <v>32</v>
      </c>
      <c r="C22" s="169">
        <v>219855</v>
      </c>
      <c r="D22" s="169">
        <v>505603</v>
      </c>
      <c r="E22" s="170" t="s">
        <v>32</v>
      </c>
      <c r="F22" s="171">
        <v>725458</v>
      </c>
      <c r="G22" s="3"/>
    </row>
    <row r="23" spans="1:7" ht="12.75">
      <c r="A23" s="86"/>
      <c r="B23" s="169"/>
      <c r="C23" s="169"/>
      <c r="D23" s="169"/>
      <c r="E23" s="170"/>
      <c r="F23" s="171"/>
      <c r="G23" s="3"/>
    </row>
    <row r="24" spans="1:7" ht="12.75">
      <c r="A24" s="86" t="str">
        <f>UPPER(" La Rioja")</f>
        <v> LA RIOJA</v>
      </c>
      <c r="B24" s="169" t="s">
        <v>32</v>
      </c>
      <c r="C24" s="169">
        <v>143989</v>
      </c>
      <c r="D24" s="169">
        <v>14102</v>
      </c>
      <c r="E24" s="170">
        <v>10612</v>
      </c>
      <c r="F24" s="171">
        <v>168703</v>
      </c>
      <c r="G24" s="3"/>
    </row>
    <row r="25" spans="1:7" ht="12.75">
      <c r="A25" s="86"/>
      <c r="B25" s="169"/>
      <c r="C25" s="169"/>
      <c r="D25" s="170"/>
      <c r="E25" s="170"/>
      <c r="F25" s="171"/>
      <c r="G25" s="3"/>
    </row>
    <row r="26" spans="1:7" ht="12.75">
      <c r="A26" s="85" t="s">
        <v>98</v>
      </c>
      <c r="B26" s="169" t="s">
        <v>32</v>
      </c>
      <c r="C26" s="166">
        <v>816147</v>
      </c>
      <c r="D26" s="167" t="s">
        <v>32</v>
      </c>
      <c r="E26" s="167">
        <v>2530</v>
      </c>
      <c r="F26" s="168">
        <v>818677</v>
      </c>
      <c r="G26" s="3"/>
    </row>
    <row r="27" spans="1:7" ht="12.75">
      <c r="A27" s="85" t="s">
        <v>99</v>
      </c>
      <c r="B27" s="166">
        <v>20347</v>
      </c>
      <c r="C27" s="166">
        <v>789303</v>
      </c>
      <c r="D27" s="166">
        <v>29673</v>
      </c>
      <c r="E27" s="167">
        <v>8478</v>
      </c>
      <c r="F27" s="168">
        <v>847801</v>
      </c>
      <c r="G27" s="3"/>
    </row>
    <row r="28" spans="1:7" ht="12.75">
      <c r="A28" s="85" t="s">
        <v>100</v>
      </c>
      <c r="B28" s="166" t="s">
        <v>32</v>
      </c>
      <c r="C28" s="166">
        <v>905704</v>
      </c>
      <c r="D28" s="167" t="s">
        <v>32</v>
      </c>
      <c r="E28" s="167">
        <v>21500</v>
      </c>
      <c r="F28" s="168">
        <v>927204</v>
      </c>
      <c r="G28" s="3"/>
    </row>
    <row r="29" spans="1:7" ht="12.75">
      <c r="A29" s="86" t="str">
        <f>UPPER(" Aragón")</f>
        <v> ARAGÓN</v>
      </c>
      <c r="B29" s="169">
        <v>20347</v>
      </c>
      <c r="C29" s="169">
        <v>2511154</v>
      </c>
      <c r="D29" s="169">
        <v>29673</v>
      </c>
      <c r="E29" s="170">
        <v>32508</v>
      </c>
      <c r="F29" s="171">
        <v>2593682</v>
      </c>
      <c r="G29" s="3"/>
    </row>
    <row r="30" spans="1:7" ht="12.75">
      <c r="A30" s="86"/>
      <c r="B30" s="169"/>
      <c r="C30" s="169"/>
      <c r="D30" s="169"/>
      <c r="E30" s="170"/>
      <c r="F30" s="171"/>
      <c r="G30" s="3"/>
    </row>
    <row r="31" spans="1:7" ht="12.75">
      <c r="A31" s="85" t="s">
        <v>101</v>
      </c>
      <c r="B31" s="166" t="s">
        <v>32</v>
      </c>
      <c r="C31" s="166">
        <v>176014</v>
      </c>
      <c r="D31" s="166">
        <v>6680</v>
      </c>
      <c r="E31" s="167">
        <v>2780</v>
      </c>
      <c r="F31" s="168">
        <v>185474</v>
      </c>
      <c r="G31" s="3"/>
    </row>
    <row r="32" spans="1:7" ht="12.75">
      <c r="A32" s="85" t="s">
        <v>102</v>
      </c>
      <c r="B32" s="166" t="s">
        <v>32</v>
      </c>
      <c r="C32" s="166">
        <v>150000</v>
      </c>
      <c r="D32" s="167" t="s">
        <v>32</v>
      </c>
      <c r="E32" s="167" t="s">
        <v>32</v>
      </c>
      <c r="F32" s="168">
        <v>150000</v>
      </c>
      <c r="G32" s="3"/>
    </row>
    <row r="33" spans="1:7" ht="12.75">
      <c r="A33" s="85" t="s">
        <v>103</v>
      </c>
      <c r="B33" s="166" t="s">
        <v>32</v>
      </c>
      <c r="C33" s="166">
        <v>208350</v>
      </c>
      <c r="D33" s="167" t="s">
        <v>32</v>
      </c>
      <c r="E33" s="167">
        <v>5100</v>
      </c>
      <c r="F33" s="168">
        <v>213450</v>
      </c>
      <c r="G33" s="3"/>
    </row>
    <row r="34" spans="1:7" ht="12.75">
      <c r="A34" s="85" t="s">
        <v>104</v>
      </c>
      <c r="B34" s="166" t="s">
        <v>32</v>
      </c>
      <c r="C34" s="166">
        <v>65865</v>
      </c>
      <c r="D34" s="166">
        <v>16873</v>
      </c>
      <c r="E34" s="167">
        <v>100</v>
      </c>
      <c r="F34" s="168">
        <v>82838</v>
      </c>
      <c r="G34" s="3"/>
    </row>
    <row r="35" spans="1:7" ht="12.75">
      <c r="A35" s="86" t="str">
        <f>UPPER(" Cataluña")</f>
        <v> CATALUÑA</v>
      </c>
      <c r="B35" s="169" t="s">
        <v>32</v>
      </c>
      <c r="C35" s="169">
        <v>600229</v>
      </c>
      <c r="D35" s="169">
        <v>23553</v>
      </c>
      <c r="E35" s="170">
        <v>7980</v>
      </c>
      <c r="F35" s="171">
        <v>631762</v>
      </c>
      <c r="G35" s="3"/>
    </row>
    <row r="36" spans="1:7" ht="12.75">
      <c r="A36" s="86"/>
      <c r="B36" s="169"/>
      <c r="C36" s="169"/>
      <c r="D36" s="170"/>
      <c r="E36" s="170"/>
      <c r="F36" s="171"/>
      <c r="G36" s="3"/>
    </row>
    <row r="37" spans="1:7" ht="12.75">
      <c r="A37" s="86" t="str">
        <f>UPPER(" Baleares")</f>
        <v> BALEARES</v>
      </c>
      <c r="B37" s="169" t="s">
        <v>32</v>
      </c>
      <c r="C37" s="169">
        <v>259217</v>
      </c>
      <c r="D37" s="172">
        <v>100670</v>
      </c>
      <c r="E37" s="170" t="s">
        <v>32</v>
      </c>
      <c r="F37" s="171">
        <v>359887</v>
      </c>
      <c r="G37" s="3"/>
    </row>
    <row r="38" spans="1:7" ht="12.75">
      <c r="A38" s="86"/>
      <c r="B38" s="169"/>
      <c r="C38" s="169"/>
      <c r="D38" s="172"/>
      <c r="E38" s="170"/>
      <c r="F38" s="171"/>
      <c r="G38" s="3"/>
    </row>
    <row r="39" spans="1:7" ht="12.75">
      <c r="A39" s="85" t="s">
        <v>105</v>
      </c>
      <c r="B39" s="166">
        <v>27276</v>
      </c>
      <c r="C39" s="166">
        <v>273112</v>
      </c>
      <c r="D39" s="166">
        <v>34096</v>
      </c>
      <c r="E39" s="167">
        <v>6480</v>
      </c>
      <c r="F39" s="168">
        <v>340964</v>
      </c>
      <c r="G39" s="3"/>
    </row>
    <row r="40" spans="1:7" ht="12.75">
      <c r="A40" s="85" t="s">
        <v>106</v>
      </c>
      <c r="B40" s="166" t="s">
        <v>32</v>
      </c>
      <c r="C40" s="166">
        <v>82380</v>
      </c>
      <c r="D40" s="166">
        <v>289766</v>
      </c>
      <c r="E40" s="167">
        <v>173</v>
      </c>
      <c r="F40" s="168">
        <v>372319</v>
      </c>
      <c r="G40" s="3"/>
    </row>
    <row r="41" spans="1:7" ht="12.75">
      <c r="A41" s="85" t="s">
        <v>107</v>
      </c>
      <c r="B41" s="166">
        <v>110000</v>
      </c>
      <c r="C41" s="166">
        <v>3500</v>
      </c>
      <c r="D41" s="166">
        <v>565000</v>
      </c>
      <c r="E41" s="167">
        <v>1500</v>
      </c>
      <c r="F41" s="168">
        <v>680000</v>
      </c>
      <c r="G41" s="3"/>
    </row>
    <row r="42" spans="1:7" ht="12.75">
      <c r="A42" s="85" t="s">
        <v>108</v>
      </c>
      <c r="B42" s="166" t="s">
        <v>32</v>
      </c>
      <c r="C42" s="173">
        <v>1000</v>
      </c>
      <c r="D42" s="166">
        <v>325553</v>
      </c>
      <c r="E42" s="167">
        <v>850</v>
      </c>
      <c r="F42" s="168">
        <v>327403</v>
      </c>
      <c r="G42" s="3"/>
    </row>
    <row r="43" spans="1:7" ht="12.75">
      <c r="A43" s="85" t="s">
        <v>109</v>
      </c>
      <c r="B43" s="173">
        <v>1897</v>
      </c>
      <c r="C43" s="166">
        <v>353380</v>
      </c>
      <c r="D43" s="166">
        <v>152386</v>
      </c>
      <c r="E43" s="167">
        <v>2411</v>
      </c>
      <c r="F43" s="168">
        <v>510074</v>
      </c>
      <c r="G43" s="3"/>
    </row>
    <row r="44" spans="1:7" ht="12.75">
      <c r="A44" s="85" t="s">
        <v>110</v>
      </c>
      <c r="B44" s="166">
        <v>60000</v>
      </c>
      <c r="C44" s="166">
        <v>256600</v>
      </c>
      <c r="D44" s="166">
        <v>80000</v>
      </c>
      <c r="E44" s="167">
        <v>400</v>
      </c>
      <c r="F44" s="168">
        <v>397000</v>
      </c>
      <c r="G44" s="3"/>
    </row>
    <row r="45" spans="1:7" ht="12.75">
      <c r="A45" s="85" t="s">
        <v>111</v>
      </c>
      <c r="B45" s="166">
        <v>56262</v>
      </c>
      <c r="C45" s="166">
        <v>336047</v>
      </c>
      <c r="D45" s="166">
        <v>7000</v>
      </c>
      <c r="E45" s="167">
        <v>10490</v>
      </c>
      <c r="F45" s="168">
        <v>409799</v>
      </c>
      <c r="G45" s="3"/>
    </row>
    <row r="46" spans="1:7" ht="12.75">
      <c r="A46" s="85" t="s">
        <v>112</v>
      </c>
      <c r="B46" s="166" t="s">
        <v>32</v>
      </c>
      <c r="C46" s="166">
        <v>211670</v>
      </c>
      <c r="D46" s="166">
        <v>171827</v>
      </c>
      <c r="E46" s="167">
        <v>5630</v>
      </c>
      <c r="F46" s="168">
        <v>389127</v>
      </c>
      <c r="G46" s="3"/>
    </row>
    <row r="47" spans="1:7" ht="12.75">
      <c r="A47" s="85" t="s">
        <v>113</v>
      </c>
      <c r="B47" s="166" t="s">
        <v>32</v>
      </c>
      <c r="C47" s="166">
        <v>240100</v>
      </c>
      <c r="D47" s="166">
        <v>395745</v>
      </c>
      <c r="E47" s="167">
        <v>13073</v>
      </c>
      <c r="F47" s="168">
        <v>648918</v>
      </c>
      <c r="G47" s="3"/>
    </row>
    <row r="48" spans="1:7" ht="12.75">
      <c r="A48" s="86" t="str">
        <f>UPPER(" Castilla y León")</f>
        <v> CASTILLA Y LEÓN</v>
      </c>
      <c r="B48" s="169">
        <v>255435</v>
      </c>
      <c r="C48" s="169">
        <v>1757789</v>
      </c>
      <c r="D48" s="169">
        <v>2021373</v>
      </c>
      <c r="E48" s="170">
        <v>41007</v>
      </c>
      <c r="F48" s="171">
        <v>4075604</v>
      </c>
      <c r="G48" s="3"/>
    </row>
    <row r="49" spans="1:7" ht="12.75">
      <c r="A49" s="86"/>
      <c r="B49" s="169"/>
      <c r="C49" s="169"/>
      <c r="D49" s="169"/>
      <c r="E49" s="170"/>
      <c r="F49" s="171"/>
      <c r="G49" s="3"/>
    </row>
    <row r="50" spans="1:7" ht="12.75">
      <c r="A50" s="86" t="str">
        <f>UPPER(" Madrid")</f>
        <v> MADRID</v>
      </c>
      <c r="B50" s="169" t="s">
        <v>32</v>
      </c>
      <c r="C50" s="169">
        <v>106864</v>
      </c>
      <c r="D50" s="169">
        <v>59731</v>
      </c>
      <c r="E50" s="170" t="s">
        <v>32</v>
      </c>
      <c r="F50" s="171">
        <v>166595</v>
      </c>
      <c r="G50" s="3"/>
    </row>
    <row r="51" spans="1:7" ht="12.75">
      <c r="A51" s="86"/>
      <c r="B51" s="169"/>
      <c r="C51" s="169"/>
      <c r="D51" s="169"/>
      <c r="E51" s="170"/>
      <c r="F51" s="171"/>
      <c r="G51" s="3"/>
    </row>
    <row r="52" spans="1:7" ht="12.75">
      <c r="A52" s="85" t="s">
        <v>114</v>
      </c>
      <c r="B52" s="166" t="s">
        <v>32</v>
      </c>
      <c r="C52" s="166">
        <v>605755</v>
      </c>
      <c r="D52" s="166" t="s">
        <v>32</v>
      </c>
      <c r="E52" s="167">
        <v>12363</v>
      </c>
      <c r="F52" s="168">
        <v>618118</v>
      </c>
      <c r="G52" s="3"/>
    </row>
    <row r="53" spans="1:7" ht="12.75">
      <c r="A53" s="85" t="s">
        <v>115</v>
      </c>
      <c r="B53" s="166">
        <v>222643</v>
      </c>
      <c r="C53" s="166">
        <v>681903</v>
      </c>
      <c r="D53" s="173">
        <v>3263</v>
      </c>
      <c r="E53" s="167">
        <v>5576</v>
      </c>
      <c r="F53" s="168">
        <v>913385</v>
      </c>
      <c r="G53" s="3"/>
    </row>
    <row r="54" spans="1:7" ht="12.75">
      <c r="A54" s="85" t="s">
        <v>116</v>
      </c>
      <c r="B54" s="166">
        <v>38000</v>
      </c>
      <c r="C54" s="166">
        <v>381616</v>
      </c>
      <c r="D54" s="174">
        <v>32738</v>
      </c>
      <c r="E54" s="167">
        <v>11448</v>
      </c>
      <c r="F54" s="168">
        <v>463802</v>
      </c>
      <c r="G54" s="3"/>
    </row>
    <row r="55" spans="1:7" ht="12.75">
      <c r="A55" s="85" t="s">
        <v>117</v>
      </c>
      <c r="B55" s="166" t="s">
        <v>32</v>
      </c>
      <c r="C55" s="166">
        <v>306085</v>
      </c>
      <c r="D55" s="166" t="s">
        <v>32</v>
      </c>
      <c r="E55" s="167">
        <v>2400</v>
      </c>
      <c r="F55" s="168">
        <v>308485</v>
      </c>
      <c r="G55" s="3"/>
    </row>
    <row r="56" spans="1:7" ht="12.75">
      <c r="A56" s="85" t="s">
        <v>118</v>
      </c>
      <c r="B56" s="166">
        <v>20703</v>
      </c>
      <c r="C56" s="166">
        <v>491173</v>
      </c>
      <c r="D56" s="166">
        <v>5176</v>
      </c>
      <c r="E56" s="167">
        <v>517</v>
      </c>
      <c r="F56" s="168">
        <v>517569</v>
      </c>
      <c r="G56" s="3"/>
    </row>
    <row r="57" spans="1:7" ht="12.75">
      <c r="A57" s="86" t="str">
        <f>UPPER(" Castilla-La Mancha")</f>
        <v> CASTILLA-LA MANCHA</v>
      </c>
      <c r="B57" s="169">
        <v>281346</v>
      </c>
      <c r="C57" s="169">
        <v>2466532</v>
      </c>
      <c r="D57" s="169">
        <v>41177</v>
      </c>
      <c r="E57" s="170">
        <v>32304</v>
      </c>
      <c r="F57" s="171">
        <v>2821359</v>
      </c>
      <c r="G57" s="3"/>
    </row>
    <row r="58" spans="1:7" ht="12.75">
      <c r="A58" s="86"/>
      <c r="B58" s="169"/>
      <c r="C58" s="169"/>
      <c r="D58" s="170"/>
      <c r="E58" s="170"/>
      <c r="F58" s="171"/>
      <c r="G58" s="3"/>
    </row>
    <row r="59" spans="1:7" ht="12.75">
      <c r="A59" s="85" t="s">
        <v>119</v>
      </c>
      <c r="B59" s="166" t="s">
        <v>32</v>
      </c>
      <c r="C59" s="166">
        <v>45040</v>
      </c>
      <c r="D59" s="174">
        <v>10530</v>
      </c>
      <c r="E59" s="167" t="s">
        <v>32</v>
      </c>
      <c r="F59" s="168">
        <v>55570</v>
      </c>
      <c r="G59" s="3"/>
    </row>
    <row r="60" spans="1:7" ht="12.75">
      <c r="A60" s="85" t="s">
        <v>120</v>
      </c>
      <c r="B60" s="166" t="s">
        <v>32</v>
      </c>
      <c r="C60" s="166">
        <v>121327</v>
      </c>
      <c r="D60" s="174">
        <v>22530</v>
      </c>
      <c r="E60" s="167">
        <v>510</v>
      </c>
      <c r="F60" s="168">
        <v>144367</v>
      </c>
      <c r="G60" s="3"/>
    </row>
    <row r="61" spans="1:7" ht="12.75">
      <c r="A61" s="85" t="s">
        <v>121</v>
      </c>
      <c r="B61" s="166">
        <v>620</v>
      </c>
      <c r="C61" s="166">
        <v>99026</v>
      </c>
      <c r="D61" s="166">
        <v>21500</v>
      </c>
      <c r="E61" s="167">
        <v>1850</v>
      </c>
      <c r="F61" s="168">
        <v>122996</v>
      </c>
      <c r="G61" s="3"/>
    </row>
    <row r="62" spans="1:7" ht="12.75">
      <c r="A62" s="86" t="str">
        <f>UPPER(" C. Valenciana")</f>
        <v> C. VALENCIANA</v>
      </c>
      <c r="B62" s="169">
        <v>620</v>
      </c>
      <c r="C62" s="169">
        <v>265393</v>
      </c>
      <c r="D62" s="169">
        <v>54560</v>
      </c>
      <c r="E62" s="170">
        <v>2360</v>
      </c>
      <c r="F62" s="171">
        <v>322933</v>
      </c>
      <c r="G62" s="3"/>
    </row>
    <row r="63" spans="1:7" ht="12.75">
      <c r="A63" s="86"/>
      <c r="B63" s="169"/>
      <c r="C63" s="169"/>
      <c r="D63" s="169"/>
      <c r="E63" s="170"/>
      <c r="F63" s="171"/>
      <c r="G63" s="3"/>
    </row>
    <row r="64" spans="1:7" ht="12.75">
      <c r="A64" s="86" t="str">
        <f>UPPER(" R. de Murcia")</f>
        <v> R. DE MURCIA</v>
      </c>
      <c r="B64" s="169" t="s">
        <v>32</v>
      </c>
      <c r="C64" s="169">
        <v>357959</v>
      </c>
      <c r="D64" s="169">
        <v>124291</v>
      </c>
      <c r="E64" s="170">
        <v>14915</v>
      </c>
      <c r="F64" s="171">
        <v>497165</v>
      </c>
      <c r="G64" s="3"/>
    </row>
    <row r="65" spans="1:7" ht="12.75">
      <c r="A65" s="86"/>
      <c r="B65" s="169"/>
      <c r="C65" s="169"/>
      <c r="D65" s="169"/>
      <c r="E65" s="170"/>
      <c r="F65" s="171"/>
      <c r="G65" s="3"/>
    </row>
    <row r="66" spans="1:7" ht="12.75">
      <c r="A66" s="85" t="s">
        <v>122</v>
      </c>
      <c r="B66" s="166">
        <v>1680884</v>
      </c>
      <c r="C66" s="166">
        <v>239556</v>
      </c>
      <c r="D66" s="166">
        <v>73863</v>
      </c>
      <c r="E66" s="167">
        <v>1997</v>
      </c>
      <c r="F66" s="168">
        <v>1996300</v>
      </c>
      <c r="G66" s="3"/>
    </row>
    <row r="67" spans="1:7" ht="12.75">
      <c r="A67" s="85" t="s">
        <v>123</v>
      </c>
      <c r="B67" s="166">
        <v>401598</v>
      </c>
      <c r="C67" s="166">
        <v>813112</v>
      </c>
      <c r="D67" s="166">
        <v>16114</v>
      </c>
      <c r="E67" s="167">
        <v>8677</v>
      </c>
      <c r="F67" s="168">
        <v>1239501</v>
      </c>
      <c r="G67" s="3"/>
    </row>
    <row r="68" spans="1:7" ht="12.75">
      <c r="A68" s="86" t="str">
        <f>UPPER(" Extremadura")</f>
        <v> EXTREMADURA</v>
      </c>
      <c r="B68" s="169">
        <v>2082482</v>
      </c>
      <c r="C68" s="169">
        <v>1052668</v>
      </c>
      <c r="D68" s="169">
        <v>89977</v>
      </c>
      <c r="E68" s="170">
        <v>10674</v>
      </c>
      <c r="F68" s="175">
        <v>3235801</v>
      </c>
      <c r="G68" s="3"/>
    </row>
    <row r="69" spans="1:7" ht="12.75">
      <c r="A69" s="86"/>
      <c r="B69" s="169"/>
      <c r="C69" s="169"/>
      <c r="D69" s="169"/>
      <c r="E69" s="170"/>
      <c r="F69" s="175"/>
      <c r="G69" s="3"/>
    </row>
    <row r="70" spans="1:7" ht="12.75">
      <c r="A70" s="85" t="s">
        <v>124</v>
      </c>
      <c r="B70" s="166">
        <v>25514</v>
      </c>
      <c r="C70" s="166">
        <v>165838</v>
      </c>
      <c r="D70" s="166">
        <v>19135</v>
      </c>
      <c r="E70" s="167">
        <v>2126</v>
      </c>
      <c r="F70" s="168">
        <v>212613</v>
      </c>
      <c r="G70" s="3"/>
    </row>
    <row r="71" spans="1:7" ht="12.75">
      <c r="A71" s="85" t="s">
        <v>125</v>
      </c>
      <c r="B71" s="166">
        <v>2300</v>
      </c>
      <c r="C71" s="166">
        <v>11450</v>
      </c>
      <c r="D71" s="166">
        <v>425</v>
      </c>
      <c r="E71" s="167" t="s">
        <v>32</v>
      </c>
      <c r="F71" s="168">
        <v>14175</v>
      </c>
      <c r="G71" s="3"/>
    </row>
    <row r="72" spans="1:7" ht="12.75">
      <c r="A72" s="85" t="s">
        <v>126</v>
      </c>
      <c r="B72" s="166">
        <v>55331</v>
      </c>
      <c r="C72" s="166">
        <v>442650</v>
      </c>
      <c r="D72" s="166">
        <v>55332</v>
      </c>
      <c r="E72" s="167" t="s">
        <v>32</v>
      </c>
      <c r="F72" s="168">
        <v>553313</v>
      </c>
      <c r="G72" s="3"/>
    </row>
    <row r="73" spans="1:7" ht="12.75">
      <c r="A73" s="85" t="s">
        <v>127</v>
      </c>
      <c r="B73" s="166" t="s">
        <v>32</v>
      </c>
      <c r="C73" s="166">
        <v>222780</v>
      </c>
      <c r="D73" s="166">
        <v>148520</v>
      </c>
      <c r="E73" s="167" t="s">
        <v>32</v>
      </c>
      <c r="F73" s="168">
        <v>371300</v>
      </c>
      <c r="G73" s="3"/>
    </row>
    <row r="74" spans="1:7" ht="12.75">
      <c r="A74" s="85" t="s">
        <v>128</v>
      </c>
      <c r="B74" s="166">
        <v>15000</v>
      </c>
      <c r="C74" s="166">
        <v>214000</v>
      </c>
      <c r="D74" s="166">
        <v>10000</v>
      </c>
      <c r="E74" s="167">
        <v>500</v>
      </c>
      <c r="F74" s="168">
        <v>239500</v>
      </c>
      <c r="G74" s="3"/>
    </row>
    <row r="75" spans="1:7" ht="12.75">
      <c r="A75" s="85" t="s">
        <v>129</v>
      </c>
      <c r="B75" s="166">
        <v>6037</v>
      </c>
      <c r="C75" s="166">
        <v>242646</v>
      </c>
      <c r="D75" s="166">
        <v>54663</v>
      </c>
      <c r="E75" s="167" t="s">
        <v>32</v>
      </c>
      <c r="F75" s="168">
        <v>303346</v>
      </c>
      <c r="G75" s="3"/>
    </row>
    <row r="76" spans="1:7" ht="12.75">
      <c r="A76" s="85" t="s">
        <v>130</v>
      </c>
      <c r="B76" s="166">
        <v>10000</v>
      </c>
      <c r="C76" s="166">
        <v>90797</v>
      </c>
      <c r="D76" s="166">
        <v>60531</v>
      </c>
      <c r="E76" s="167">
        <v>1000</v>
      </c>
      <c r="F76" s="168">
        <v>162328</v>
      </c>
      <c r="G76" s="3"/>
    </row>
    <row r="77" spans="1:7" ht="12.75">
      <c r="A77" s="85" t="s">
        <v>131</v>
      </c>
      <c r="B77" s="166">
        <v>134407</v>
      </c>
      <c r="C77" s="166">
        <v>199099</v>
      </c>
      <c r="D77" s="166">
        <v>2000</v>
      </c>
      <c r="E77" s="167">
        <v>400</v>
      </c>
      <c r="F77" s="168">
        <v>335906</v>
      </c>
      <c r="G77" s="3"/>
    </row>
    <row r="78" spans="1:7" ht="12.75">
      <c r="A78" s="86" t="str">
        <f>UPPER(" Andalucía")</f>
        <v> ANDALUCÍA</v>
      </c>
      <c r="B78" s="169">
        <v>248589</v>
      </c>
      <c r="C78" s="169">
        <v>1589260</v>
      </c>
      <c r="D78" s="169">
        <v>350606</v>
      </c>
      <c r="E78" s="170">
        <v>4026</v>
      </c>
      <c r="F78" s="171">
        <v>2192481</v>
      </c>
      <c r="G78" s="3"/>
    </row>
    <row r="79" spans="1:7" ht="12.75">
      <c r="A79" s="86"/>
      <c r="B79" s="169"/>
      <c r="C79" s="170"/>
      <c r="D79" s="169"/>
      <c r="E79" s="170"/>
      <c r="F79" s="171"/>
      <c r="G79" s="3"/>
    </row>
    <row r="80" spans="1:7" ht="12.75">
      <c r="A80" s="85" t="s">
        <v>132</v>
      </c>
      <c r="B80" s="166" t="s">
        <v>32</v>
      </c>
      <c r="C80" s="167" t="s">
        <v>32</v>
      </c>
      <c r="D80" s="166">
        <v>36677</v>
      </c>
      <c r="E80" s="167" t="s">
        <v>32</v>
      </c>
      <c r="F80" s="168">
        <v>36677</v>
      </c>
      <c r="G80" s="3"/>
    </row>
    <row r="81" spans="1:7" ht="12.75">
      <c r="A81" s="85" t="s">
        <v>133</v>
      </c>
      <c r="B81" s="166" t="s">
        <v>32</v>
      </c>
      <c r="C81" s="167" t="s">
        <v>32</v>
      </c>
      <c r="D81" s="166">
        <v>8095</v>
      </c>
      <c r="E81" s="167">
        <v>700</v>
      </c>
      <c r="F81" s="168">
        <v>8795</v>
      </c>
      <c r="G81" s="3"/>
    </row>
    <row r="82" spans="1:7" ht="12.75">
      <c r="A82" s="86" t="str">
        <f>UPPER(" Canarias")</f>
        <v> CANARIAS</v>
      </c>
      <c r="B82" s="169" t="s">
        <v>32</v>
      </c>
      <c r="C82" s="170" t="s">
        <v>32</v>
      </c>
      <c r="D82" s="169">
        <v>44772</v>
      </c>
      <c r="E82" s="170">
        <v>700</v>
      </c>
      <c r="F82" s="171">
        <v>45472</v>
      </c>
      <c r="G82" s="3"/>
    </row>
    <row r="83" spans="1:7" ht="12.75">
      <c r="A83" s="86"/>
      <c r="B83" s="169"/>
      <c r="C83" s="170"/>
      <c r="D83" s="169"/>
      <c r="E83" s="170"/>
      <c r="F83" s="176"/>
      <c r="G83" s="3"/>
    </row>
    <row r="84" spans="1:7" ht="13.5" thickBot="1">
      <c r="A84" s="87" t="s">
        <v>134</v>
      </c>
      <c r="B84" s="177">
        <v>2888819</v>
      </c>
      <c r="C84" s="177">
        <v>11364203</v>
      </c>
      <c r="D84" s="177">
        <v>4111396</v>
      </c>
      <c r="E84" s="178">
        <v>163198</v>
      </c>
      <c r="F84" s="179">
        <v>18527616</v>
      </c>
      <c r="G84" s="3"/>
    </row>
    <row r="85" spans="6:7" ht="12.75">
      <c r="F85" s="180"/>
      <c r="G85" s="3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85"/>
  <sheetViews>
    <sheetView showGridLines="0" zoomScale="75" zoomScaleNormal="75" workbookViewId="0" topLeftCell="A1">
      <selection activeCell="I21" sqref="I21"/>
    </sheetView>
  </sheetViews>
  <sheetFormatPr defaultColWidth="11.421875" defaultRowHeight="12.75"/>
  <cols>
    <col min="1" max="1" width="30.7109375" style="158" customWidth="1"/>
    <col min="2" max="6" width="17.7109375" style="158" customWidth="1"/>
    <col min="7" max="16384" width="11.421875" style="158" customWidth="1"/>
  </cols>
  <sheetData>
    <row r="1" spans="1:6" s="157" customFormat="1" ht="18">
      <c r="A1" s="181" t="s">
        <v>0</v>
      </c>
      <c r="B1" s="181"/>
      <c r="C1" s="181"/>
      <c r="D1" s="181"/>
      <c r="E1" s="181"/>
      <c r="F1" s="181"/>
    </row>
    <row r="3" spans="1:10" ht="15">
      <c r="A3" s="188" t="s">
        <v>189</v>
      </c>
      <c r="B3" s="188"/>
      <c r="C3" s="188"/>
      <c r="D3" s="188"/>
      <c r="E3" s="188"/>
      <c r="F3" s="188"/>
      <c r="G3" s="159"/>
      <c r="H3" s="159"/>
      <c r="I3" s="159"/>
      <c r="J3" s="159"/>
    </row>
    <row r="4" spans="1:10" ht="14.25">
      <c r="A4" s="159"/>
      <c r="B4" s="159"/>
      <c r="C4" s="159"/>
      <c r="D4" s="159"/>
      <c r="E4" s="159"/>
      <c r="F4" s="159"/>
      <c r="G4" s="160"/>
      <c r="H4" s="159"/>
      <c r="I4" s="159"/>
      <c r="J4" s="159"/>
    </row>
    <row r="5" spans="1:7" ht="12.75">
      <c r="A5" s="182" t="s">
        <v>84</v>
      </c>
      <c r="B5" s="197" t="s">
        <v>85</v>
      </c>
      <c r="C5" s="198"/>
      <c r="D5" s="199"/>
      <c r="E5" s="200" t="s">
        <v>87</v>
      </c>
      <c r="F5" s="202" t="s">
        <v>9</v>
      </c>
      <c r="G5" s="3"/>
    </row>
    <row r="6" spans="1:7" ht="13.5" thickBot="1">
      <c r="A6" s="183" t="s">
        <v>86</v>
      </c>
      <c r="B6" s="161" t="s">
        <v>88</v>
      </c>
      <c r="C6" s="184" t="s">
        <v>89</v>
      </c>
      <c r="D6" s="184" t="s">
        <v>90</v>
      </c>
      <c r="E6" s="201"/>
      <c r="F6" s="203"/>
      <c r="G6" s="3"/>
    </row>
    <row r="7" spans="1:7" ht="12.75">
      <c r="A7" s="84" t="s">
        <v>91</v>
      </c>
      <c r="B7" s="162" t="s">
        <v>32</v>
      </c>
      <c r="C7" s="163">
        <v>8.2</v>
      </c>
      <c r="D7" s="163">
        <v>44.12</v>
      </c>
      <c r="E7" s="164">
        <v>2.58</v>
      </c>
      <c r="F7" s="165">
        <v>54.9</v>
      </c>
      <c r="G7" s="3"/>
    </row>
    <row r="8" spans="1:7" ht="12.75">
      <c r="A8" s="85" t="s">
        <v>92</v>
      </c>
      <c r="B8" s="166" t="s">
        <v>32</v>
      </c>
      <c r="C8" s="166">
        <v>8.79</v>
      </c>
      <c r="D8" s="166">
        <v>96.57</v>
      </c>
      <c r="E8" s="167" t="s">
        <v>32</v>
      </c>
      <c r="F8" s="168">
        <v>105.36</v>
      </c>
      <c r="G8" s="3"/>
    </row>
    <row r="9" spans="1:7" ht="12.75">
      <c r="A9" s="85" t="s">
        <v>93</v>
      </c>
      <c r="B9" s="166" t="s">
        <v>32</v>
      </c>
      <c r="C9" s="167" t="s">
        <v>32</v>
      </c>
      <c r="D9" s="166">
        <v>108.93</v>
      </c>
      <c r="E9" s="167">
        <v>0.77</v>
      </c>
      <c r="F9" s="168">
        <v>109.7</v>
      </c>
      <c r="G9" s="3"/>
    </row>
    <row r="10" spans="1:7" ht="12.75">
      <c r="A10" s="85" t="s">
        <v>94</v>
      </c>
      <c r="B10" s="166" t="s">
        <v>32</v>
      </c>
      <c r="C10" s="166">
        <v>1.98</v>
      </c>
      <c r="D10" s="166">
        <v>46.9</v>
      </c>
      <c r="E10" s="167">
        <v>2.08</v>
      </c>
      <c r="F10" s="168">
        <v>50.96</v>
      </c>
      <c r="G10" s="3"/>
    </row>
    <row r="11" spans="1:7" ht="12.75">
      <c r="A11" s="86" t="str">
        <f>UPPER(" Galicia")</f>
        <v> GALICIA</v>
      </c>
      <c r="B11" s="169" t="s">
        <v>32</v>
      </c>
      <c r="C11" s="169">
        <v>18.97</v>
      </c>
      <c r="D11" s="169">
        <v>296.52</v>
      </c>
      <c r="E11" s="170">
        <v>5.43</v>
      </c>
      <c r="F11" s="171">
        <v>320.92</v>
      </c>
      <c r="G11" s="3"/>
    </row>
    <row r="12" spans="1:7" ht="12.75">
      <c r="A12" s="86"/>
      <c r="B12" s="169"/>
      <c r="C12" s="170"/>
      <c r="D12" s="169"/>
      <c r="E12" s="170"/>
      <c r="F12" s="171"/>
      <c r="G12" s="3"/>
    </row>
    <row r="13" spans="1:7" ht="12.75">
      <c r="A13" s="86" t="str">
        <f>UPPER(" P. de Asturias")</f>
        <v> P. DE ASTURIAS</v>
      </c>
      <c r="B13" s="169" t="s">
        <v>32</v>
      </c>
      <c r="C13" s="170" t="s">
        <v>32</v>
      </c>
      <c r="D13" s="169">
        <v>117.63</v>
      </c>
      <c r="E13" s="170" t="s">
        <v>32</v>
      </c>
      <c r="F13" s="171">
        <v>117.63</v>
      </c>
      <c r="G13" s="3"/>
    </row>
    <row r="14" spans="1:7" ht="12.75">
      <c r="A14" s="86"/>
      <c r="B14" s="169"/>
      <c r="C14" s="170"/>
      <c r="D14" s="169"/>
      <c r="E14" s="170"/>
      <c r="F14" s="171"/>
      <c r="G14" s="3"/>
    </row>
    <row r="15" spans="1:7" ht="12.75">
      <c r="A15" s="86" t="str">
        <f>UPPER(" Cantabria")</f>
        <v> CANTABRIA</v>
      </c>
      <c r="B15" s="169" t="s">
        <v>32</v>
      </c>
      <c r="C15" s="170" t="s">
        <v>32</v>
      </c>
      <c r="D15" s="169">
        <v>92.01</v>
      </c>
      <c r="E15" s="170">
        <v>0.08</v>
      </c>
      <c r="F15" s="171">
        <v>92.09</v>
      </c>
      <c r="G15" s="3"/>
    </row>
    <row r="16" spans="1:7" ht="12.75">
      <c r="A16" s="86"/>
      <c r="B16" s="169"/>
      <c r="C16" s="170"/>
      <c r="D16" s="169"/>
      <c r="E16" s="170"/>
      <c r="F16" s="171"/>
      <c r="G16" s="3"/>
    </row>
    <row r="17" spans="1:7" ht="12.75">
      <c r="A17" s="85" t="s">
        <v>95</v>
      </c>
      <c r="B17" s="166" t="s">
        <v>32</v>
      </c>
      <c r="C17" s="166">
        <v>45.9</v>
      </c>
      <c r="D17" s="166">
        <v>117.82</v>
      </c>
      <c r="E17" s="167" t="s">
        <v>32</v>
      </c>
      <c r="F17" s="168">
        <v>163.72</v>
      </c>
      <c r="G17" s="3"/>
    </row>
    <row r="18" spans="1:7" ht="12.75">
      <c r="A18" s="85" t="s">
        <v>96</v>
      </c>
      <c r="B18" s="166" t="s">
        <v>32</v>
      </c>
      <c r="C18" s="167" t="s">
        <v>32</v>
      </c>
      <c r="D18" s="166">
        <v>348.03</v>
      </c>
      <c r="E18" s="167" t="s">
        <v>32</v>
      </c>
      <c r="F18" s="168">
        <v>348.03</v>
      </c>
      <c r="G18" s="3"/>
    </row>
    <row r="19" spans="1:7" ht="12.75">
      <c r="A19" s="85" t="s">
        <v>97</v>
      </c>
      <c r="B19" s="166" t="s">
        <v>32</v>
      </c>
      <c r="C19" s="167" t="s">
        <v>32</v>
      </c>
      <c r="D19" s="166">
        <v>147.95</v>
      </c>
      <c r="E19" s="167" t="s">
        <v>32</v>
      </c>
      <c r="F19" s="168">
        <v>147.95</v>
      </c>
      <c r="G19" s="3"/>
    </row>
    <row r="20" spans="1:7" ht="12.75">
      <c r="A20" s="86" t="str">
        <f>UPPER(" País Vasco")</f>
        <v> PAÍS VASCO</v>
      </c>
      <c r="B20" s="169" t="s">
        <v>32</v>
      </c>
      <c r="C20" s="169">
        <v>45.9</v>
      </c>
      <c r="D20" s="169">
        <v>613.8</v>
      </c>
      <c r="E20" s="170" t="s">
        <v>32</v>
      </c>
      <c r="F20" s="171">
        <v>659.7</v>
      </c>
      <c r="G20" s="3"/>
    </row>
    <row r="21" spans="1:7" ht="12.75">
      <c r="A21" s="86"/>
      <c r="B21" s="169"/>
      <c r="C21" s="169"/>
      <c r="D21" s="169"/>
      <c r="E21" s="170"/>
      <c r="F21" s="171"/>
      <c r="G21" s="3"/>
    </row>
    <row r="22" spans="1:7" ht="12.75">
      <c r="A22" s="86" t="str">
        <f>UPPER(" Navarra")</f>
        <v> NAVARRA</v>
      </c>
      <c r="B22" s="169" t="s">
        <v>32</v>
      </c>
      <c r="C22" s="169">
        <v>419.92</v>
      </c>
      <c r="D22" s="169">
        <v>778.63</v>
      </c>
      <c r="E22" s="170" t="s">
        <v>32</v>
      </c>
      <c r="F22" s="171">
        <v>1198.55</v>
      </c>
      <c r="G22" s="3"/>
    </row>
    <row r="23" spans="1:7" ht="12.75">
      <c r="A23" s="86"/>
      <c r="B23" s="169"/>
      <c r="C23" s="169"/>
      <c r="D23" s="169"/>
      <c r="E23" s="170"/>
      <c r="F23" s="171"/>
      <c r="G23" s="3"/>
    </row>
    <row r="24" spans="1:7" ht="12.75">
      <c r="A24" s="86" t="str">
        <f>UPPER(" La Rioja")</f>
        <v> LA RIOJA</v>
      </c>
      <c r="B24" s="169" t="s">
        <v>32</v>
      </c>
      <c r="C24" s="169">
        <v>259.18</v>
      </c>
      <c r="D24" s="169">
        <v>32.43</v>
      </c>
      <c r="E24" s="170">
        <v>14.86</v>
      </c>
      <c r="F24" s="171">
        <v>306.47</v>
      </c>
      <c r="G24" s="3"/>
    </row>
    <row r="25" spans="1:7" ht="12.75">
      <c r="A25" s="86"/>
      <c r="B25" s="169"/>
      <c r="C25" s="169"/>
      <c r="D25" s="170"/>
      <c r="E25" s="170"/>
      <c r="F25" s="171"/>
      <c r="G25" s="3"/>
    </row>
    <row r="26" spans="1:7" ht="12.75">
      <c r="A26" s="85" t="s">
        <v>98</v>
      </c>
      <c r="B26" s="169" t="s">
        <v>32</v>
      </c>
      <c r="C26" s="166">
        <v>1133.63</v>
      </c>
      <c r="D26" s="167" t="s">
        <v>32</v>
      </c>
      <c r="E26" s="167">
        <v>3.32</v>
      </c>
      <c r="F26" s="168">
        <v>1136.95</v>
      </c>
      <c r="G26" s="3"/>
    </row>
    <row r="27" spans="1:7" ht="12.75">
      <c r="A27" s="85" t="s">
        <v>99</v>
      </c>
      <c r="B27" s="166">
        <v>45.78</v>
      </c>
      <c r="C27" s="166">
        <v>986.63</v>
      </c>
      <c r="D27" s="166">
        <v>29.67</v>
      </c>
      <c r="E27" s="167">
        <v>8.48</v>
      </c>
      <c r="F27" s="168">
        <v>1070.56</v>
      </c>
      <c r="G27" s="3"/>
    </row>
    <row r="28" spans="1:7" ht="12.75">
      <c r="A28" s="85" t="s">
        <v>100</v>
      </c>
      <c r="B28" s="166" t="s">
        <v>32</v>
      </c>
      <c r="C28" s="166">
        <v>1277.04</v>
      </c>
      <c r="D28" s="167" t="s">
        <v>32</v>
      </c>
      <c r="E28" s="167">
        <v>23.44</v>
      </c>
      <c r="F28" s="168">
        <v>1300.48</v>
      </c>
      <c r="G28" s="3"/>
    </row>
    <row r="29" spans="1:7" ht="12.75">
      <c r="A29" s="86" t="str">
        <f>UPPER(" Aragón")</f>
        <v> ARAGÓN</v>
      </c>
      <c r="B29" s="169">
        <v>45.78</v>
      </c>
      <c r="C29" s="169">
        <v>3397.3</v>
      </c>
      <c r="D29" s="169">
        <v>29.67</v>
      </c>
      <c r="E29" s="170">
        <v>35.24</v>
      </c>
      <c r="F29" s="171">
        <v>3507.99</v>
      </c>
      <c r="G29" s="3"/>
    </row>
    <row r="30" spans="1:7" ht="12.75">
      <c r="A30" s="86"/>
      <c r="B30" s="169"/>
      <c r="C30" s="169"/>
      <c r="D30" s="169"/>
      <c r="E30" s="170"/>
      <c r="F30" s="171"/>
      <c r="G30" s="3"/>
    </row>
    <row r="31" spans="1:7" ht="12.75">
      <c r="A31" s="85" t="s">
        <v>101</v>
      </c>
      <c r="B31" s="166" t="s">
        <v>32</v>
      </c>
      <c r="C31" s="166">
        <v>360.83</v>
      </c>
      <c r="D31" s="166">
        <v>12.42</v>
      </c>
      <c r="E31" s="167">
        <v>5.56</v>
      </c>
      <c r="F31" s="168">
        <v>378.81</v>
      </c>
      <c r="G31" s="3"/>
    </row>
    <row r="32" spans="1:7" ht="12.75">
      <c r="A32" s="85" t="s">
        <v>102</v>
      </c>
      <c r="B32" s="166" t="s">
        <v>32</v>
      </c>
      <c r="C32" s="166">
        <v>240</v>
      </c>
      <c r="D32" s="167" t="s">
        <v>32</v>
      </c>
      <c r="E32" s="167" t="s">
        <v>32</v>
      </c>
      <c r="F32" s="168">
        <v>240</v>
      </c>
      <c r="G32" s="3"/>
    </row>
    <row r="33" spans="1:7" ht="12.75">
      <c r="A33" s="85" t="s">
        <v>103</v>
      </c>
      <c r="B33" s="166" t="s">
        <v>32</v>
      </c>
      <c r="C33" s="166">
        <v>312.53</v>
      </c>
      <c r="D33" s="167" t="s">
        <v>32</v>
      </c>
      <c r="E33" s="167">
        <v>7.65</v>
      </c>
      <c r="F33" s="168">
        <v>320.18</v>
      </c>
      <c r="G33" s="3"/>
    </row>
    <row r="34" spans="1:7" ht="12.75">
      <c r="A34" s="85" t="s">
        <v>104</v>
      </c>
      <c r="B34" s="166" t="s">
        <v>32</v>
      </c>
      <c r="C34" s="166">
        <v>85.62</v>
      </c>
      <c r="D34" s="166">
        <v>16.87</v>
      </c>
      <c r="E34" s="167">
        <v>0.12</v>
      </c>
      <c r="F34" s="168">
        <v>102.62</v>
      </c>
      <c r="G34" s="3"/>
    </row>
    <row r="35" spans="1:7" ht="12.75">
      <c r="A35" s="86" t="str">
        <f>UPPER(" Cataluña")</f>
        <v> CATALUÑA</v>
      </c>
      <c r="B35" s="169" t="s">
        <v>32</v>
      </c>
      <c r="C35" s="169">
        <v>998.98</v>
      </c>
      <c r="D35" s="169">
        <v>29.29</v>
      </c>
      <c r="E35" s="170">
        <v>13.33</v>
      </c>
      <c r="F35" s="171">
        <v>1041.61</v>
      </c>
      <c r="G35" s="3"/>
    </row>
    <row r="36" spans="1:7" ht="12.75">
      <c r="A36" s="86"/>
      <c r="B36" s="169"/>
      <c r="C36" s="169"/>
      <c r="D36" s="170"/>
      <c r="E36" s="170"/>
      <c r="F36" s="171"/>
      <c r="G36" s="3"/>
    </row>
    <row r="37" spans="1:7" ht="12.75">
      <c r="A37" s="86" t="str">
        <f>UPPER(" Baleares")</f>
        <v> BALEARES</v>
      </c>
      <c r="B37" s="169" t="s">
        <v>32</v>
      </c>
      <c r="C37" s="169">
        <v>492.51</v>
      </c>
      <c r="D37" s="172">
        <v>181.21</v>
      </c>
      <c r="E37" s="170" t="s">
        <v>32</v>
      </c>
      <c r="F37" s="171">
        <v>673.72</v>
      </c>
      <c r="G37" s="3"/>
    </row>
    <row r="38" spans="1:7" ht="12.75">
      <c r="A38" s="86"/>
      <c r="B38" s="169"/>
      <c r="C38" s="169"/>
      <c r="D38" s="172"/>
      <c r="E38" s="170"/>
      <c r="F38" s="171"/>
      <c r="G38" s="3"/>
    </row>
    <row r="39" spans="1:7" ht="12.75">
      <c r="A39" s="85" t="s">
        <v>105</v>
      </c>
      <c r="B39" s="166">
        <v>54.55</v>
      </c>
      <c r="C39" s="166">
        <v>518.91</v>
      </c>
      <c r="D39" s="166">
        <v>57.96</v>
      </c>
      <c r="E39" s="167">
        <v>12.96</v>
      </c>
      <c r="F39" s="168">
        <v>644.39</v>
      </c>
      <c r="G39" s="3"/>
    </row>
    <row r="40" spans="1:7" ht="12.75">
      <c r="A40" s="85" t="s">
        <v>106</v>
      </c>
      <c r="B40" s="166" t="s">
        <v>32</v>
      </c>
      <c r="C40" s="166">
        <v>98.86</v>
      </c>
      <c r="D40" s="166">
        <v>423.06</v>
      </c>
      <c r="E40" s="167">
        <v>0.19</v>
      </c>
      <c r="F40" s="168">
        <v>522.1</v>
      </c>
      <c r="G40" s="3"/>
    </row>
    <row r="41" spans="1:7" ht="12.75">
      <c r="A41" s="85" t="s">
        <v>107</v>
      </c>
      <c r="B41" s="166">
        <v>330</v>
      </c>
      <c r="C41" s="166">
        <v>8.75</v>
      </c>
      <c r="D41" s="166">
        <v>1130</v>
      </c>
      <c r="E41" s="167">
        <v>3</v>
      </c>
      <c r="F41" s="168">
        <v>1471.75</v>
      </c>
      <c r="G41" s="3"/>
    </row>
    <row r="42" spans="1:7" ht="12.75">
      <c r="A42" s="85" t="s">
        <v>108</v>
      </c>
      <c r="B42" s="166" t="s">
        <v>32</v>
      </c>
      <c r="C42" s="173">
        <v>2</v>
      </c>
      <c r="D42" s="166">
        <v>595.76</v>
      </c>
      <c r="E42" s="167">
        <v>1.38</v>
      </c>
      <c r="F42" s="168">
        <v>599.14</v>
      </c>
      <c r="G42" s="3"/>
    </row>
    <row r="43" spans="1:7" ht="12.75">
      <c r="A43" s="85" t="s">
        <v>109</v>
      </c>
      <c r="B43" s="173">
        <v>3.32</v>
      </c>
      <c r="C43" s="166">
        <v>685.56</v>
      </c>
      <c r="D43" s="166">
        <v>301.72</v>
      </c>
      <c r="E43" s="167">
        <v>4.58</v>
      </c>
      <c r="F43" s="168">
        <v>995.18</v>
      </c>
      <c r="G43" s="3"/>
    </row>
    <row r="44" spans="1:7" ht="12.75">
      <c r="A44" s="85" t="s">
        <v>110</v>
      </c>
      <c r="B44" s="166">
        <v>150</v>
      </c>
      <c r="C44" s="166">
        <v>487.54</v>
      </c>
      <c r="D44" s="166">
        <v>120</v>
      </c>
      <c r="E44" s="167">
        <v>0.6</v>
      </c>
      <c r="F44" s="168">
        <v>758.14</v>
      </c>
      <c r="G44" s="3"/>
    </row>
    <row r="45" spans="1:7" ht="12.75">
      <c r="A45" s="85" t="s">
        <v>111</v>
      </c>
      <c r="B45" s="166">
        <v>114.77</v>
      </c>
      <c r="C45" s="166">
        <v>460.38</v>
      </c>
      <c r="D45" s="166">
        <v>9.38</v>
      </c>
      <c r="E45" s="167">
        <v>12.9</v>
      </c>
      <c r="F45" s="168">
        <v>597.44</v>
      </c>
      <c r="G45" s="3"/>
    </row>
    <row r="46" spans="1:7" ht="12.75">
      <c r="A46" s="85" t="s">
        <v>112</v>
      </c>
      <c r="B46" s="166" t="s">
        <v>32</v>
      </c>
      <c r="C46" s="166">
        <v>412.76</v>
      </c>
      <c r="D46" s="166">
        <v>341.94</v>
      </c>
      <c r="E46" s="167">
        <v>10.02</v>
      </c>
      <c r="F46" s="168">
        <v>764.71</v>
      </c>
      <c r="G46" s="3"/>
    </row>
    <row r="47" spans="1:7" ht="12.75">
      <c r="A47" s="85" t="s">
        <v>113</v>
      </c>
      <c r="B47" s="166" t="s">
        <v>32</v>
      </c>
      <c r="C47" s="166">
        <v>468.2</v>
      </c>
      <c r="D47" s="166">
        <v>696.51</v>
      </c>
      <c r="E47" s="167">
        <v>25.36</v>
      </c>
      <c r="F47" s="168">
        <v>1190.07</v>
      </c>
      <c r="G47" s="3"/>
    </row>
    <row r="48" spans="1:7" ht="12.75">
      <c r="A48" s="86" t="str">
        <f>UPPER(" Castilla y León")</f>
        <v> CASTILLA Y LEÓN</v>
      </c>
      <c r="B48" s="169">
        <v>652.64</v>
      </c>
      <c r="C48" s="169">
        <v>3142.96</v>
      </c>
      <c r="D48" s="169">
        <v>3676.33</v>
      </c>
      <c r="E48" s="170">
        <v>70.99</v>
      </c>
      <c r="F48" s="171">
        <v>7542.92</v>
      </c>
      <c r="G48" s="3"/>
    </row>
    <row r="49" spans="1:7" ht="12.75">
      <c r="A49" s="86"/>
      <c r="B49" s="169"/>
      <c r="C49" s="169"/>
      <c r="D49" s="169"/>
      <c r="E49" s="170"/>
      <c r="F49" s="171"/>
      <c r="G49" s="3"/>
    </row>
    <row r="50" spans="1:7" ht="12.75">
      <c r="A50" s="86" t="str">
        <f>UPPER(" Madrid")</f>
        <v> MADRID</v>
      </c>
      <c r="B50" s="169" t="s">
        <v>32</v>
      </c>
      <c r="C50" s="169">
        <v>128.24</v>
      </c>
      <c r="D50" s="169">
        <v>89.6</v>
      </c>
      <c r="E50" s="170" t="s">
        <v>32</v>
      </c>
      <c r="F50" s="171">
        <v>217.83</v>
      </c>
      <c r="G50" s="3"/>
    </row>
    <row r="51" spans="1:7" ht="12.75">
      <c r="A51" s="86"/>
      <c r="B51" s="169"/>
      <c r="C51" s="169"/>
      <c r="D51" s="169"/>
      <c r="E51" s="170"/>
      <c r="F51" s="171"/>
      <c r="G51" s="3"/>
    </row>
    <row r="52" spans="1:7" ht="12.75">
      <c r="A52" s="85" t="s">
        <v>114</v>
      </c>
      <c r="B52" s="166" t="s">
        <v>32</v>
      </c>
      <c r="C52" s="166">
        <v>1138.82</v>
      </c>
      <c r="D52" s="166" t="s">
        <v>32</v>
      </c>
      <c r="E52" s="167">
        <v>22.87</v>
      </c>
      <c r="F52" s="168">
        <v>1161.69</v>
      </c>
      <c r="G52" s="3"/>
    </row>
    <row r="53" spans="1:7" ht="12.75">
      <c r="A53" s="85" t="s">
        <v>115</v>
      </c>
      <c r="B53" s="166">
        <v>438.61</v>
      </c>
      <c r="C53" s="166">
        <v>1186.51</v>
      </c>
      <c r="D53" s="173">
        <v>5.87</v>
      </c>
      <c r="E53" s="167">
        <v>10.26</v>
      </c>
      <c r="F53" s="168">
        <v>1641.25</v>
      </c>
      <c r="G53" s="3"/>
    </row>
    <row r="54" spans="1:7" ht="12.75">
      <c r="A54" s="85" t="s">
        <v>116</v>
      </c>
      <c r="B54" s="166">
        <v>76</v>
      </c>
      <c r="C54" s="166">
        <v>775.09</v>
      </c>
      <c r="D54" s="174">
        <v>49.11</v>
      </c>
      <c r="E54" s="167">
        <v>25.12</v>
      </c>
      <c r="F54" s="168">
        <v>925.32</v>
      </c>
      <c r="G54" s="3"/>
    </row>
    <row r="55" spans="1:7" ht="12.75">
      <c r="A55" s="85" t="s">
        <v>117</v>
      </c>
      <c r="B55" s="166" t="s">
        <v>32</v>
      </c>
      <c r="C55" s="166">
        <v>459.13</v>
      </c>
      <c r="D55" s="166" t="s">
        <v>32</v>
      </c>
      <c r="E55" s="167">
        <v>3.36</v>
      </c>
      <c r="F55" s="168">
        <v>462.49</v>
      </c>
      <c r="G55" s="3"/>
    </row>
    <row r="56" spans="1:7" ht="12.75">
      <c r="A56" s="85" t="s">
        <v>118</v>
      </c>
      <c r="B56" s="166">
        <v>40.37</v>
      </c>
      <c r="C56" s="166">
        <v>928.32</v>
      </c>
      <c r="D56" s="166">
        <v>9.47</v>
      </c>
      <c r="E56" s="167">
        <v>0.94</v>
      </c>
      <c r="F56" s="168">
        <v>979.1</v>
      </c>
      <c r="G56" s="3"/>
    </row>
    <row r="57" spans="1:7" ht="12.75">
      <c r="A57" s="86" t="str">
        <f>UPPER(" Castilla-La Mancha")</f>
        <v> CASTILLA-LA MANCHA</v>
      </c>
      <c r="B57" s="169">
        <v>554.98</v>
      </c>
      <c r="C57" s="169">
        <v>4487.87</v>
      </c>
      <c r="D57" s="169">
        <v>64.45</v>
      </c>
      <c r="E57" s="170">
        <v>62.55</v>
      </c>
      <c r="F57" s="171">
        <v>5169.85</v>
      </c>
      <c r="G57" s="3"/>
    </row>
    <row r="58" spans="1:7" ht="12.75">
      <c r="A58" s="86"/>
      <c r="B58" s="169"/>
      <c r="C58" s="169"/>
      <c r="D58" s="170"/>
      <c r="E58" s="170"/>
      <c r="F58" s="171"/>
      <c r="G58" s="3"/>
    </row>
    <row r="59" spans="1:7" ht="12.75">
      <c r="A59" s="85" t="s">
        <v>119</v>
      </c>
      <c r="B59" s="166" t="s">
        <v>32</v>
      </c>
      <c r="C59" s="166">
        <v>58.55</v>
      </c>
      <c r="D59" s="174">
        <v>15.8</v>
      </c>
      <c r="E59" s="167" t="s">
        <v>32</v>
      </c>
      <c r="F59" s="168">
        <v>74.35</v>
      </c>
      <c r="G59" s="3"/>
    </row>
    <row r="60" spans="1:7" ht="12.75">
      <c r="A60" s="85" t="s">
        <v>120</v>
      </c>
      <c r="B60" s="166" t="s">
        <v>32</v>
      </c>
      <c r="C60" s="166">
        <v>165</v>
      </c>
      <c r="D60" s="174">
        <v>24.78</v>
      </c>
      <c r="E60" s="167">
        <v>0.79</v>
      </c>
      <c r="F60" s="168">
        <v>190.58</v>
      </c>
      <c r="G60" s="3"/>
    </row>
    <row r="61" spans="1:7" ht="12.75">
      <c r="A61" s="85" t="s">
        <v>121</v>
      </c>
      <c r="B61" s="166">
        <v>1.24</v>
      </c>
      <c r="C61" s="166">
        <v>114.87</v>
      </c>
      <c r="D61" s="166">
        <v>37.63</v>
      </c>
      <c r="E61" s="167">
        <v>2.68</v>
      </c>
      <c r="F61" s="168">
        <v>156.42</v>
      </c>
      <c r="G61" s="3"/>
    </row>
    <row r="62" spans="1:7" ht="12.75">
      <c r="A62" s="86" t="str">
        <f>UPPER(" C. Valenciana")</f>
        <v> C. VALENCIANA</v>
      </c>
      <c r="B62" s="169">
        <v>1.24</v>
      </c>
      <c r="C62" s="169">
        <v>338.42</v>
      </c>
      <c r="D62" s="169">
        <v>78.21</v>
      </c>
      <c r="E62" s="170">
        <v>3.47</v>
      </c>
      <c r="F62" s="171">
        <v>421.35</v>
      </c>
      <c r="G62" s="3"/>
    </row>
    <row r="63" spans="1:7" ht="12.75">
      <c r="A63" s="86"/>
      <c r="B63" s="169"/>
      <c r="C63" s="169"/>
      <c r="D63" s="169"/>
      <c r="E63" s="170"/>
      <c r="F63" s="171"/>
      <c r="G63" s="3"/>
    </row>
    <row r="64" spans="1:7" ht="12.75">
      <c r="A64" s="86" t="str">
        <f>UPPER(" R. de Murcia")</f>
        <v> R. DE MURCIA</v>
      </c>
      <c r="B64" s="169" t="s">
        <v>32</v>
      </c>
      <c r="C64" s="169">
        <v>300.69</v>
      </c>
      <c r="D64" s="169">
        <v>91.98</v>
      </c>
      <c r="E64" s="170">
        <v>11.93</v>
      </c>
      <c r="F64" s="171">
        <v>404.59</v>
      </c>
      <c r="G64" s="3"/>
    </row>
    <row r="65" spans="1:7" ht="12.75">
      <c r="A65" s="86"/>
      <c r="B65" s="169"/>
      <c r="C65" s="169"/>
      <c r="D65" s="169"/>
      <c r="E65" s="170"/>
      <c r="F65" s="171"/>
      <c r="G65" s="3"/>
    </row>
    <row r="66" spans="1:7" ht="12.75">
      <c r="A66" s="85" t="s">
        <v>122</v>
      </c>
      <c r="B66" s="166">
        <v>3529.86</v>
      </c>
      <c r="C66" s="166">
        <v>479.11</v>
      </c>
      <c r="D66" s="166">
        <v>125.57</v>
      </c>
      <c r="E66" s="167">
        <v>3.79</v>
      </c>
      <c r="F66" s="168">
        <v>4138.33</v>
      </c>
      <c r="G66" s="3"/>
    </row>
    <row r="67" spans="1:7" ht="12.75">
      <c r="A67" s="85" t="s">
        <v>123</v>
      </c>
      <c r="B67" s="166">
        <v>803.2</v>
      </c>
      <c r="C67" s="166">
        <v>1626.22</v>
      </c>
      <c r="D67" s="166">
        <v>27.39</v>
      </c>
      <c r="E67" s="167">
        <v>16.49</v>
      </c>
      <c r="F67" s="168">
        <v>2473.3</v>
      </c>
      <c r="G67" s="3"/>
    </row>
    <row r="68" spans="1:7" ht="12.75">
      <c r="A68" s="86" t="str">
        <f>UPPER(" Extremadura")</f>
        <v> EXTREMADURA</v>
      </c>
      <c r="B68" s="169">
        <v>4333.06</v>
      </c>
      <c r="C68" s="169">
        <v>2105.33</v>
      </c>
      <c r="D68" s="169">
        <v>152.96</v>
      </c>
      <c r="E68" s="170">
        <v>20.28</v>
      </c>
      <c r="F68" s="175">
        <v>6611.63</v>
      </c>
      <c r="G68" s="3"/>
    </row>
    <row r="69" spans="1:7" ht="12.75">
      <c r="A69" s="86"/>
      <c r="B69" s="169"/>
      <c r="C69" s="169"/>
      <c r="D69" s="169"/>
      <c r="E69" s="170"/>
      <c r="F69" s="175"/>
      <c r="G69" s="3"/>
    </row>
    <row r="70" spans="1:7" ht="12.75">
      <c r="A70" s="85" t="s">
        <v>124</v>
      </c>
      <c r="B70" s="166">
        <v>17.86</v>
      </c>
      <c r="C70" s="166">
        <v>149.25</v>
      </c>
      <c r="D70" s="166">
        <v>19.14</v>
      </c>
      <c r="E70" s="167">
        <v>2.13</v>
      </c>
      <c r="F70" s="168">
        <v>188.38</v>
      </c>
      <c r="G70" s="3"/>
    </row>
    <row r="71" spans="1:7" ht="12.75">
      <c r="A71" s="85" t="s">
        <v>125</v>
      </c>
      <c r="B71" s="166">
        <v>4.14</v>
      </c>
      <c r="C71" s="166">
        <v>19.47</v>
      </c>
      <c r="D71" s="166">
        <v>0.68</v>
      </c>
      <c r="E71" s="167" t="s">
        <v>32</v>
      </c>
      <c r="F71" s="168">
        <v>24.29</v>
      </c>
      <c r="G71" s="3"/>
    </row>
    <row r="72" spans="1:7" ht="12.75">
      <c r="A72" s="85" t="s">
        <v>126</v>
      </c>
      <c r="B72" s="166">
        <v>121.73</v>
      </c>
      <c r="C72" s="166">
        <v>841.04</v>
      </c>
      <c r="D72" s="166">
        <v>53.67</v>
      </c>
      <c r="E72" s="167" t="s">
        <v>32</v>
      </c>
      <c r="F72" s="168">
        <v>1016.44</v>
      </c>
      <c r="G72" s="3"/>
    </row>
    <row r="73" spans="1:7" ht="12.75">
      <c r="A73" s="85" t="s">
        <v>127</v>
      </c>
      <c r="B73" s="166" t="s">
        <v>32</v>
      </c>
      <c r="C73" s="166">
        <v>267.34</v>
      </c>
      <c r="D73" s="166">
        <v>178.22</v>
      </c>
      <c r="E73" s="167" t="s">
        <v>32</v>
      </c>
      <c r="F73" s="168">
        <v>445.56</v>
      </c>
      <c r="G73" s="3"/>
    </row>
    <row r="74" spans="1:7" ht="12.75">
      <c r="A74" s="85" t="s">
        <v>128</v>
      </c>
      <c r="B74" s="166">
        <v>25.5</v>
      </c>
      <c r="C74" s="166">
        <v>342.4</v>
      </c>
      <c r="D74" s="166">
        <v>23</v>
      </c>
      <c r="E74" s="167">
        <v>0.9</v>
      </c>
      <c r="F74" s="168">
        <v>391.8</v>
      </c>
      <c r="G74" s="3"/>
    </row>
    <row r="75" spans="1:7" ht="12.75">
      <c r="A75" s="85" t="s">
        <v>129</v>
      </c>
      <c r="B75" s="166">
        <v>12.07</v>
      </c>
      <c r="C75" s="166">
        <v>339.7</v>
      </c>
      <c r="D75" s="166">
        <v>71.06</v>
      </c>
      <c r="E75" s="167" t="s">
        <v>32</v>
      </c>
      <c r="F75" s="168">
        <v>422.84</v>
      </c>
      <c r="G75" s="3"/>
    </row>
    <row r="76" spans="1:7" ht="12.75">
      <c r="A76" s="85" t="s">
        <v>130</v>
      </c>
      <c r="B76" s="166">
        <v>17</v>
      </c>
      <c r="C76" s="166">
        <v>154.35</v>
      </c>
      <c r="D76" s="166">
        <v>108.96</v>
      </c>
      <c r="E76" s="167">
        <v>1.9</v>
      </c>
      <c r="F76" s="168">
        <v>282.21</v>
      </c>
      <c r="G76" s="3"/>
    </row>
    <row r="77" spans="1:7" ht="12.75">
      <c r="A77" s="85" t="s">
        <v>131</v>
      </c>
      <c r="B77" s="166">
        <v>262.09</v>
      </c>
      <c r="C77" s="166">
        <v>338.47</v>
      </c>
      <c r="D77" s="166">
        <v>4</v>
      </c>
      <c r="E77" s="167">
        <v>0.8</v>
      </c>
      <c r="F77" s="168">
        <v>605.36</v>
      </c>
      <c r="G77" s="3"/>
    </row>
    <row r="78" spans="1:7" ht="12.75">
      <c r="A78" s="86" t="str">
        <f>UPPER(" Andalucía")</f>
        <v> ANDALUCÍA</v>
      </c>
      <c r="B78" s="169">
        <v>460.39</v>
      </c>
      <c r="C78" s="169">
        <v>2452.02</v>
      </c>
      <c r="D78" s="169">
        <v>458.73</v>
      </c>
      <c r="E78" s="170">
        <v>5.73</v>
      </c>
      <c r="F78" s="171">
        <v>3376.88</v>
      </c>
      <c r="G78" s="3"/>
    </row>
    <row r="79" spans="1:7" ht="12.75">
      <c r="A79" s="86"/>
      <c r="B79" s="169"/>
      <c r="C79" s="170"/>
      <c r="D79" s="169"/>
      <c r="E79" s="170"/>
      <c r="F79" s="171"/>
      <c r="G79" s="3"/>
    </row>
    <row r="80" spans="1:7" ht="12.75">
      <c r="A80" s="85" t="s">
        <v>132</v>
      </c>
      <c r="B80" s="166" t="s">
        <v>32</v>
      </c>
      <c r="C80" s="167" t="s">
        <v>32</v>
      </c>
      <c r="D80" s="166">
        <v>55.02</v>
      </c>
      <c r="E80" s="167" t="s">
        <v>32</v>
      </c>
      <c r="F80" s="168">
        <v>55.02</v>
      </c>
      <c r="G80" s="3"/>
    </row>
    <row r="81" spans="1:7" ht="12.75">
      <c r="A81" s="85" t="s">
        <v>133</v>
      </c>
      <c r="B81" s="166" t="s">
        <v>32</v>
      </c>
      <c r="C81" s="167" t="s">
        <v>32</v>
      </c>
      <c r="D81" s="166">
        <v>16.19</v>
      </c>
      <c r="E81" s="167">
        <v>1.4</v>
      </c>
      <c r="F81" s="168">
        <v>17.59</v>
      </c>
      <c r="G81" s="3"/>
    </row>
    <row r="82" spans="1:7" ht="12.75">
      <c r="A82" s="86" t="str">
        <f>UPPER(" Canarias")</f>
        <v> CANARIAS</v>
      </c>
      <c r="B82" s="169" t="s">
        <v>32</v>
      </c>
      <c r="C82" s="170" t="s">
        <v>32</v>
      </c>
      <c r="D82" s="169">
        <v>71.21</v>
      </c>
      <c r="E82" s="170">
        <v>1.4</v>
      </c>
      <c r="F82" s="171">
        <v>72.61</v>
      </c>
      <c r="G82" s="3"/>
    </row>
    <row r="83" spans="1:7" ht="12.75">
      <c r="A83" s="86"/>
      <c r="B83" s="169"/>
      <c r="C83" s="170"/>
      <c r="D83" s="169"/>
      <c r="E83" s="170"/>
      <c r="F83" s="176"/>
      <c r="G83" s="3"/>
    </row>
    <row r="84" spans="1:7" ht="13.5" thickBot="1">
      <c r="A84" s="87" t="s">
        <v>134</v>
      </c>
      <c r="B84" s="177">
        <v>6048.09</v>
      </c>
      <c r="C84" s="177">
        <v>18588.29</v>
      </c>
      <c r="D84" s="177">
        <v>6854.66</v>
      </c>
      <c r="E84" s="178">
        <v>245.29</v>
      </c>
      <c r="F84" s="179">
        <v>31736.34</v>
      </c>
      <c r="G84" s="3"/>
    </row>
    <row r="85" spans="6:7" ht="12.75">
      <c r="F85" s="180"/>
      <c r="G85" s="3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J71"/>
  <sheetViews>
    <sheetView showGridLines="0" zoomScale="75" zoomScaleNormal="75" workbookViewId="0" topLeftCell="A1">
      <selection activeCell="I14" sqref="I14"/>
    </sheetView>
  </sheetViews>
  <sheetFormatPr defaultColWidth="11.421875" defaultRowHeight="12.75"/>
  <cols>
    <col min="1" max="1" width="36.00390625" style="2" customWidth="1"/>
    <col min="2" max="6" width="12.7109375" style="2" customWidth="1"/>
    <col min="7" max="7" width="14.7109375" style="19" customWidth="1"/>
    <col min="8" max="8" width="11.421875" style="2" customWidth="1"/>
    <col min="9" max="10" width="11.421875" style="51" customWidth="1"/>
    <col min="11" max="16384" width="11.421875" style="2" customWidth="1"/>
  </cols>
  <sheetData>
    <row r="1" spans="1:10" s="1" customFormat="1" ht="18">
      <c r="A1" s="204" t="s">
        <v>0</v>
      </c>
      <c r="B1" s="204"/>
      <c r="C1" s="204"/>
      <c r="D1" s="204"/>
      <c r="E1" s="204"/>
      <c r="F1" s="204"/>
      <c r="G1" s="204"/>
      <c r="I1" s="144"/>
      <c r="J1" s="144"/>
    </row>
    <row r="3" spans="1:9" ht="15">
      <c r="A3" s="205" t="s">
        <v>179</v>
      </c>
      <c r="B3" s="205"/>
      <c r="C3" s="205"/>
      <c r="D3" s="205"/>
      <c r="E3" s="205"/>
      <c r="F3" s="205"/>
      <c r="G3" s="205"/>
      <c r="H3" s="32"/>
      <c r="I3" s="145"/>
    </row>
    <row r="4" spans="1:9" ht="14.25">
      <c r="A4" s="32"/>
      <c r="B4" s="32"/>
      <c r="C4" s="32"/>
      <c r="D4" s="32"/>
      <c r="E4" s="32"/>
      <c r="F4" s="32"/>
      <c r="G4" s="49"/>
      <c r="H4" s="32"/>
      <c r="I4" s="145"/>
    </row>
    <row r="5" spans="1:7" ht="12.75">
      <c r="A5" s="206" t="s">
        <v>26</v>
      </c>
      <c r="B5" s="208" t="s">
        <v>27</v>
      </c>
      <c r="C5" s="208"/>
      <c r="D5" s="208"/>
      <c r="E5" s="208" t="s">
        <v>28</v>
      </c>
      <c r="F5" s="208"/>
      <c r="G5" s="209"/>
    </row>
    <row r="6" spans="1:7" ht="13.5" thickBot="1">
      <c r="A6" s="207"/>
      <c r="B6" s="33">
        <v>2000</v>
      </c>
      <c r="C6" s="33">
        <v>2001</v>
      </c>
      <c r="D6" s="33">
        <v>2002</v>
      </c>
      <c r="E6" s="34">
        <v>2000</v>
      </c>
      <c r="F6" s="34">
        <v>2001</v>
      </c>
      <c r="G6" s="34">
        <v>2002</v>
      </c>
    </row>
    <row r="7" spans="1:7" ht="12.75">
      <c r="A7" s="35" t="s">
        <v>29</v>
      </c>
      <c r="B7" s="36">
        <v>21785.273</v>
      </c>
      <c r="C7" s="36">
        <v>16992.623</v>
      </c>
      <c r="D7" s="36">
        <v>12721.425</v>
      </c>
      <c r="E7" s="36">
        <v>11318.89</v>
      </c>
      <c r="F7" s="36">
        <v>13317.932</v>
      </c>
      <c r="G7" s="37">
        <v>15313.739</v>
      </c>
    </row>
    <row r="8" spans="1:7" ht="12.75">
      <c r="A8" s="38"/>
      <c r="B8" s="39"/>
      <c r="C8" s="39"/>
      <c r="D8" s="39"/>
      <c r="E8" s="39"/>
      <c r="F8" s="39"/>
      <c r="G8" s="40"/>
    </row>
    <row r="9" spans="1:7" ht="12.75">
      <c r="A9" s="135" t="s">
        <v>184</v>
      </c>
      <c r="B9" s="39"/>
      <c r="C9" s="39"/>
      <c r="D9" s="39"/>
      <c r="E9" s="39"/>
      <c r="F9" s="39"/>
      <c r="G9" s="40"/>
    </row>
    <row r="10" spans="1:7" ht="12.75">
      <c r="A10" s="136" t="s">
        <v>63</v>
      </c>
      <c r="B10" s="89">
        <f aca="true" t="shared" si="0" ref="B10:G10">SUM(B11:B21)</f>
        <v>3307.2690000000002</v>
      </c>
      <c r="C10" s="89">
        <f t="shared" si="0"/>
        <v>2539.381</v>
      </c>
      <c r="D10" s="89">
        <f t="shared" si="0"/>
        <v>2182.7729999999997</v>
      </c>
      <c r="E10" s="89">
        <f t="shared" si="0"/>
        <v>9421.32</v>
      </c>
      <c r="F10" s="89">
        <f t="shared" si="0"/>
        <v>10913.331</v>
      </c>
      <c r="G10" s="113">
        <f t="shared" si="0"/>
        <v>12088.215</v>
      </c>
    </row>
    <row r="11" spans="1:7" ht="12.75">
      <c r="A11" s="41" t="s">
        <v>30</v>
      </c>
      <c r="B11" s="42">
        <v>27.299</v>
      </c>
      <c r="C11" s="42">
        <v>73.996</v>
      </c>
      <c r="D11" s="66">
        <v>146.833</v>
      </c>
      <c r="E11" s="42">
        <v>115.024</v>
      </c>
      <c r="F11" s="42">
        <v>150.064</v>
      </c>
      <c r="G11" s="80">
        <v>41.131</v>
      </c>
    </row>
    <row r="12" spans="1:7" ht="12.75">
      <c r="A12" s="41" t="s">
        <v>31</v>
      </c>
      <c r="B12" s="42" t="s">
        <v>32</v>
      </c>
      <c r="C12" s="42" t="s">
        <v>32</v>
      </c>
      <c r="D12" s="42" t="s">
        <v>32</v>
      </c>
      <c r="E12" s="42">
        <v>10.104</v>
      </c>
      <c r="F12" s="42" t="s">
        <v>32</v>
      </c>
      <c r="G12" s="43" t="s">
        <v>32</v>
      </c>
    </row>
    <row r="13" spans="1:7" ht="12.75">
      <c r="A13" s="41" t="s">
        <v>33</v>
      </c>
      <c r="B13" s="42">
        <v>27.56</v>
      </c>
      <c r="C13" s="42" t="s">
        <v>32</v>
      </c>
      <c r="D13" s="66">
        <v>2.02</v>
      </c>
      <c r="E13" s="42">
        <v>1697.39</v>
      </c>
      <c r="F13" s="42">
        <v>2999.28</v>
      </c>
      <c r="G13" s="80">
        <v>2376.93</v>
      </c>
    </row>
    <row r="14" spans="1:7" ht="12.75">
      <c r="A14" s="41" t="s">
        <v>34</v>
      </c>
      <c r="B14" s="42" t="s">
        <v>32</v>
      </c>
      <c r="C14" s="42" t="s">
        <v>32</v>
      </c>
      <c r="D14" s="42" t="s">
        <v>32</v>
      </c>
      <c r="E14" s="42">
        <v>48.772</v>
      </c>
      <c r="F14" s="42">
        <v>20.189</v>
      </c>
      <c r="G14" s="80">
        <v>9.485</v>
      </c>
    </row>
    <row r="15" spans="1:7" ht="12.75">
      <c r="A15" s="41" t="s">
        <v>35</v>
      </c>
      <c r="B15" s="42">
        <v>1442.733</v>
      </c>
      <c r="C15" s="42">
        <v>863.603</v>
      </c>
      <c r="D15" s="66">
        <v>687.468</v>
      </c>
      <c r="E15" s="42">
        <v>173.084</v>
      </c>
      <c r="F15" s="42">
        <v>289.681</v>
      </c>
      <c r="G15" s="80">
        <v>529.362</v>
      </c>
    </row>
    <row r="16" spans="1:7" ht="12.75">
      <c r="A16" s="41" t="s">
        <v>36</v>
      </c>
      <c r="B16" s="42" t="s">
        <v>32</v>
      </c>
      <c r="C16" s="42">
        <v>2.609</v>
      </c>
      <c r="D16" s="42" t="s">
        <v>32</v>
      </c>
      <c r="E16" s="42" t="s">
        <v>32</v>
      </c>
      <c r="F16" s="42" t="s">
        <v>32</v>
      </c>
      <c r="G16" s="43" t="s">
        <v>32</v>
      </c>
    </row>
    <row r="17" spans="1:7" ht="12.75">
      <c r="A17" s="41" t="s">
        <v>37</v>
      </c>
      <c r="B17" s="42" t="s">
        <v>32</v>
      </c>
      <c r="C17" s="42" t="s">
        <v>32</v>
      </c>
      <c r="D17" s="42" t="s">
        <v>32</v>
      </c>
      <c r="E17" s="42" t="s">
        <v>32</v>
      </c>
      <c r="F17" s="42" t="s">
        <v>32</v>
      </c>
      <c r="G17" s="43" t="s">
        <v>32</v>
      </c>
    </row>
    <row r="18" spans="1:7" ht="12.75">
      <c r="A18" s="41" t="s">
        <v>38</v>
      </c>
      <c r="B18" s="42">
        <v>215.517</v>
      </c>
      <c r="C18" s="42">
        <v>160.231</v>
      </c>
      <c r="D18" s="66">
        <v>134.801</v>
      </c>
      <c r="E18" s="42">
        <v>1129.69</v>
      </c>
      <c r="F18" s="42">
        <v>892.242</v>
      </c>
      <c r="G18" s="80">
        <v>1082.788</v>
      </c>
    </row>
    <row r="19" spans="1:7" ht="12.75">
      <c r="A19" s="41" t="s">
        <v>39</v>
      </c>
      <c r="B19" s="42">
        <v>20.062</v>
      </c>
      <c r="C19" s="42">
        <v>60.03</v>
      </c>
      <c r="D19" s="66">
        <v>360.907</v>
      </c>
      <c r="E19" s="42">
        <v>15.479</v>
      </c>
      <c r="F19" s="42">
        <v>55.479</v>
      </c>
      <c r="G19" s="80">
        <v>40.607</v>
      </c>
    </row>
    <row r="20" spans="1:7" ht="12.75">
      <c r="A20" s="41" t="s">
        <v>40</v>
      </c>
      <c r="B20" s="42">
        <v>1280.526</v>
      </c>
      <c r="C20" s="42">
        <v>1114.731</v>
      </c>
      <c r="D20" s="66">
        <v>624.965</v>
      </c>
      <c r="E20" s="42">
        <v>3590.229</v>
      </c>
      <c r="F20" s="42">
        <v>3237.804</v>
      </c>
      <c r="G20" s="80">
        <v>4072.552</v>
      </c>
    </row>
    <row r="21" spans="1:7" ht="12.75">
      <c r="A21" s="41" t="s">
        <v>41</v>
      </c>
      <c r="B21" s="42">
        <v>293.572</v>
      </c>
      <c r="C21" s="42">
        <v>264.181</v>
      </c>
      <c r="D21" s="66">
        <v>225.779</v>
      </c>
      <c r="E21" s="42">
        <v>2641.548</v>
      </c>
      <c r="F21" s="42">
        <v>3268.592</v>
      </c>
      <c r="G21" s="80">
        <v>3935.36</v>
      </c>
    </row>
    <row r="22" spans="1:7" ht="12.75">
      <c r="A22" s="38" t="s">
        <v>42</v>
      </c>
      <c r="B22" s="42"/>
      <c r="C22" s="42"/>
      <c r="D22" s="42"/>
      <c r="E22" s="42"/>
      <c r="F22" s="42"/>
      <c r="G22" s="43"/>
    </row>
    <row r="23" spans="1:7" ht="12.75">
      <c r="A23" s="137" t="s">
        <v>43</v>
      </c>
      <c r="B23" s="42"/>
      <c r="C23" s="42"/>
      <c r="D23" s="42"/>
      <c r="E23" s="42"/>
      <c r="F23" s="42"/>
      <c r="G23" s="43"/>
    </row>
    <row r="24" spans="1:7" ht="12.75">
      <c r="A24" s="41" t="s">
        <v>44</v>
      </c>
      <c r="B24" s="42" t="s">
        <v>32</v>
      </c>
      <c r="C24" s="42" t="s">
        <v>32</v>
      </c>
      <c r="D24" s="42" t="s">
        <v>32</v>
      </c>
      <c r="E24" s="42" t="s">
        <v>32</v>
      </c>
      <c r="F24" s="42" t="s">
        <v>32</v>
      </c>
      <c r="G24" s="43" t="s">
        <v>32</v>
      </c>
    </row>
    <row r="25" spans="1:7" ht="12.75">
      <c r="A25" s="41" t="s">
        <v>58</v>
      </c>
      <c r="B25" s="42" t="s">
        <v>32</v>
      </c>
      <c r="C25" s="42">
        <v>18.558</v>
      </c>
      <c r="D25" s="42" t="s">
        <v>32</v>
      </c>
      <c r="E25" s="42" t="s">
        <v>32</v>
      </c>
      <c r="F25" s="42" t="s">
        <v>32</v>
      </c>
      <c r="G25" s="43" t="s">
        <v>32</v>
      </c>
    </row>
    <row r="26" spans="1:7" ht="12.75">
      <c r="A26" s="41" t="s">
        <v>45</v>
      </c>
      <c r="B26" s="42">
        <v>43.263</v>
      </c>
      <c r="C26" s="42">
        <v>14.436</v>
      </c>
      <c r="D26" s="66">
        <v>3.909</v>
      </c>
      <c r="E26" s="42" t="s">
        <v>32</v>
      </c>
      <c r="F26" s="42" t="s">
        <v>32</v>
      </c>
      <c r="G26" s="80">
        <v>48.411</v>
      </c>
    </row>
    <row r="27" spans="1:7" ht="12.75">
      <c r="A27" s="41" t="s">
        <v>46</v>
      </c>
      <c r="B27" s="42" t="s">
        <v>32</v>
      </c>
      <c r="C27" s="42" t="s">
        <v>32</v>
      </c>
      <c r="D27" s="42" t="s">
        <v>32</v>
      </c>
      <c r="E27" s="42">
        <v>178.508</v>
      </c>
      <c r="F27" s="42">
        <v>313.104</v>
      </c>
      <c r="G27" s="80">
        <v>252.723</v>
      </c>
    </row>
    <row r="28" spans="1:7" ht="12.75">
      <c r="A28" s="41" t="s">
        <v>47</v>
      </c>
      <c r="B28" s="42" t="s">
        <v>32</v>
      </c>
      <c r="C28" s="42" t="s">
        <v>32</v>
      </c>
      <c r="D28" s="42" t="s">
        <v>32</v>
      </c>
      <c r="E28" s="42">
        <v>9.793</v>
      </c>
      <c r="F28" s="42" t="s">
        <v>32</v>
      </c>
      <c r="G28" s="43" t="s">
        <v>32</v>
      </c>
    </row>
    <row r="29" spans="1:7" ht="12.75">
      <c r="A29" s="41" t="s">
        <v>48</v>
      </c>
      <c r="B29" s="42" t="s">
        <v>32</v>
      </c>
      <c r="C29" s="42" t="s">
        <v>32</v>
      </c>
      <c r="D29" s="66">
        <v>20</v>
      </c>
      <c r="E29" s="42" t="s">
        <v>32</v>
      </c>
      <c r="F29" s="42">
        <v>19.752</v>
      </c>
      <c r="G29" s="43" t="s">
        <v>32</v>
      </c>
    </row>
    <row r="30" spans="1:7" ht="12.75">
      <c r="A30" s="38" t="s">
        <v>49</v>
      </c>
      <c r="B30" s="42">
        <v>168.566</v>
      </c>
      <c r="C30" s="42">
        <v>81.564</v>
      </c>
      <c r="D30" s="66">
        <v>96.309</v>
      </c>
      <c r="E30" s="42" t="s">
        <v>32</v>
      </c>
      <c r="F30" s="42" t="s">
        <v>32</v>
      </c>
      <c r="G30" s="80">
        <v>2.146</v>
      </c>
    </row>
    <row r="31" spans="1:7" ht="12.75">
      <c r="A31" s="38" t="s">
        <v>42</v>
      </c>
      <c r="B31" s="42"/>
      <c r="C31" s="42"/>
      <c r="D31" s="42"/>
      <c r="E31" s="42"/>
      <c r="F31" s="42"/>
      <c r="G31" s="43"/>
    </row>
    <row r="32" spans="1:7" ht="12.75">
      <c r="A32" s="135" t="s">
        <v>183</v>
      </c>
      <c r="B32" s="42"/>
      <c r="C32" s="42"/>
      <c r="D32" s="42"/>
      <c r="E32" s="42"/>
      <c r="F32" s="42"/>
      <c r="G32" s="43"/>
    </row>
    <row r="33" spans="1:7" ht="12.75">
      <c r="A33" s="41" t="s">
        <v>50</v>
      </c>
      <c r="B33" s="42">
        <v>469.183</v>
      </c>
      <c r="C33" s="42">
        <v>739.595</v>
      </c>
      <c r="D33" s="66">
        <v>1066.16</v>
      </c>
      <c r="E33" s="42" t="s">
        <v>32</v>
      </c>
      <c r="F33" s="42" t="s">
        <v>32</v>
      </c>
      <c r="G33" s="43" t="s">
        <v>32</v>
      </c>
    </row>
    <row r="34" spans="1:7" ht="12.75">
      <c r="A34" s="41" t="s">
        <v>51</v>
      </c>
      <c r="B34" s="42">
        <v>15304.41</v>
      </c>
      <c r="C34" s="42">
        <v>10518.49</v>
      </c>
      <c r="D34" s="66">
        <v>6312.08</v>
      </c>
      <c r="E34" s="42" t="s">
        <v>32</v>
      </c>
      <c r="F34" s="42" t="s">
        <v>32</v>
      </c>
      <c r="G34" s="43" t="s">
        <v>32</v>
      </c>
    </row>
    <row r="35" spans="1:7" ht="12.75">
      <c r="A35" s="41" t="s">
        <v>70</v>
      </c>
      <c r="B35" s="42"/>
      <c r="C35" s="42"/>
      <c r="D35" s="66">
        <v>3.019</v>
      </c>
      <c r="E35" s="42"/>
      <c r="F35" s="42"/>
      <c r="G35" s="43"/>
    </row>
    <row r="36" spans="1:7" ht="12.75">
      <c r="A36" s="41" t="s">
        <v>52</v>
      </c>
      <c r="B36" s="42" t="s">
        <v>32</v>
      </c>
      <c r="C36" s="42" t="s">
        <v>32</v>
      </c>
      <c r="D36" s="42" t="s">
        <v>32</v>
      </c>
      <c r="E36" s="42">
        <v>18.786</v>
      </c>
      <c r="F36" s="42">
        <v>17.562</v>
      </c>
      <c r="G36" s="43" t="s">
        <v>32</v>
      </c>
    </row>
    <row r="37" spans="1:7" ht="12.75">
      <c r="A37" s="41" t="s">
        <v>53</v>
      </c>
      <c r="B37" s="42">
        <v>305.744</v>
      </c>
      <c r="C37" s="42">
        <v>441.264</v>
      </c>
      <c r="D37" s="66">
        <v>640.831</v>
      </c>
      <c r="E37" s="42">
        <v>116.541</v>
      </c>
      <c r="F37" s="42">
        <v>58.756</v>
      </c>
      <c r="G37" s="80">
        <v>18.102</v>
      </c>
    </row>
    <row r="38" spans="1:7" ht="12.75">
      <c r="A38" s="41" t="s">
        <v>54</v>
      </c>
      <c r="B38" s="42" t="s">
        <v>32</v>
      </c>
      <c r="C38" s="42">
        <v>27.414</v>
      </c>
      <c r="D38" s="66">
        <v>17.464</v>
      </c>
      <c r="E38" s="42">
        <v>232.471</v>
      </c>
      <c r="F38" s="42">
        <v>75.536</v>
      </c>
      <c r="G38" s="80">
        <v>102.227</v>
      </c>
    </row>
    <row r="39" spans="1:7" ht="13.5" thickBot="1">
      <c r="A39" s="45" t="s">
        <v>55</v>
      </c>
      <c r="B39" s="46">
        <v>534.575</v>
      </c>
      <c r="C39" s="46">
        <v>695.771</v>
      </c>
      <c r="D39" s="138">
        <v>353.861</v>
      </c>
      <c r="E39" s="46" t="s">
        <v>32</v>
      </c>
      <c r="F39" s="46" t="s">
        <v>32</v>
      </c>
      <c r="G39" s="47" t="s">
        <v>32</v>
      </c>
    </row>
    <row r="40" spans="1:6" ht="12.75">
      <c r="A40" s="48" t="s">
        <v>56</v>
      </c>
      <c r="B40" s="19"/>
      <c r="C40" s="19"/>
      <c r="D40" s="19"/>
      <c r="E40" s="19"/>
      <c r="F40" s="19"/>
    </row>
    <row r="41" spans="1:6" ht="12.75">
      <c r="A41" s="19" t="s">
        <v>42</v>
      </c>
      <c r="B41" s="19"/>
      <c r="C41" s="19"/>
      <c r="D41" s="19"/>
      <c r="E41" s="19"/>
      <c r="F41" s="19"/>
    </row>
    <row r="42" ht="12.75">
      <c r="A42" s="2" t="s">
        <v>42</v>
      </c>
    </row>
    <row r="43" ht="12.75">
      <c r="A43" s="2" t="s">
        <v>42</v>
      </c>
    </row>
    <row r="44" ht="12.75">
      <c r="A44" s="2" t="s">
        <v>42</v>
      </c>
    </row>
    <row r="45" ht="12.75">
      <c r="A45" s="2" t="s">
        <v>42</v>
      </c>
    </row>
    <row r="46" ht="12.75">
      <c r="A46" s="2" t="s">
        <v>42</v>
      </c>
    </row>
    <row r="47" ht="12.75">
      <c r="A47" s="2" t="s">
        <v>42</v>
      </c>
    </row>
    <row r="48" ht="12.75">
      <c r="A48" s="2" t="s">
        <v>42</v>
      </c>
    </row>
    <row r="49" ht="12.75">
      <c r="A49" s="2" t="s">
        <v>42</v>
      </c>
    </row>
    <row r="50" ht="12.75">
      <c r="A50" s="2" t="s">
        <v>42</v>
      </c>
    </row>
    <row r="51" ht="12.75">
      <c r="A51" s="2" t="s">
        <v>42</v>
      </c>
    </row>
    <row r="52" ht="12.75">
      <c r="A52" s="2" t="s">
        <v>42</v>
      </c>
    </row>
    <row r="53" ht="12.75">
      <c r="A53" s="2" t="s">
        <v>42</v>
      </c>
    </row>
    <row r="54" ht="12.75">
      <c r="A54" s="2" t="s">
        <v>42</v>
      </c>
    </row>
    <row r="55" ht="12.75">
      <c r="A55" s="2" t="s">
        <v>42</v>
      </c>
    </row>
    <row r="56" ht="12.75">
      <c r="A56" s="2" t="s">
        <v>42</v>
      </c>
    </row>
    <row r="57" ht="12.75">
      <c r="A57" s="2" t="s">
        <v>42</v>
      </c>
    </row>
    <row r="58" ht="12.75">
      <c r="A58" s="2" t="s">
        <v>42</v>
      </c>
    </row>
    <row r="59" ht="12.75">
      <c r="A59" s="2" t="s">
        <v>42</v>
      </c>
    </row>
    <row r="60" ht="12.75">
      <c r="A60" s="2" t="s">
        <v>42</v>
      </c>
    </row>
    <row r="61" ht="12.75">
      <c r="A61" s="2" t="s">
        <v>42</v>
      </c>
    </row>
    <row r="62" ht="12.75">
      <c r="A62" s="2" t="s">
        <v>42</v>
      </c>
    </row>
    <row r="63" ht="12.75">
      <c r="A63" s="2" t="s">
        <v>42</v>
      </c>
    </row>
    <row r="64" ht="12.75">
      <c r="A64" s="2" t="s">
        <v>42</v>
      </c>
    </row>
    <row r="65" ht="12.75">
      <c r="A65" s="2" t="s">
        <v>42</v>
      </c>
    </row>
    <row r="66" ht="12.75">
      <c r="A66" s="2" t="s">
        <v>42</v>
      </c>
    </row>
    <row r="67" ht="12.75">
      <c r="A67" s="2" t="s">
        <v>42</v>
      </c>
    </row>
    <row r="68" ht="12.75">
      <c r="A68" s="2" t="s">
        <v>42</v>
      </c>
    </row>
    <row r="69" ht="12.75">
      <c r="A69" s="2" t="s">
        <v>42</v>
      </c>
    </row>
    <row r="70" ht="12.75">
      <c r="A70" s="2" t="s">
        <v>42</v>
      </c>
    </row>
    <row r="71" ht="12.75">
      <c r="A71" s="2" t="s">
        <v>42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53"/>
  <sheetViews>
    <sheetView showGridLines="0" zoomScale="75" zoomScaleNormal="75" workbookViewId="0" topLeftCell="A1">
      <selection activeCell="F12" sqref="F12"/>
    </sheetView>
  </sheetViews>
  <sheetFormatPr defaultColWidth="11.421875" defaultRowHeight="12.75"/>
  <cols>
    <col min="1" max="1" width="52.8515625" style="95" customWidth="1"/>
    <col min="2" max="4" width="22.7109375" style="95" customWidth="1"/>
    <col min="5" max="16384" width="14.8515625" style="95" customWidth="1"/>
  </cols>
  <sheetData>
    <row r="1" spans="1:5" s="93" customFormat="1" ht="18">
      <c r="A1" s="186" t="s">
        <v>0</v>
      </c>
      <c r="B1" s="186"/>
      <c r="C1" s="186"/>
      <c r="D1" s="186"/>
      <c r="E1" s="53"/>
    </row>
    <row r="3" spans="1:5" ht="15">
      <c r="A3" s="214" t="s">
        <v>187</v>
      </c>
      <c r="B3" s="214"/>
      <c r="C3" s="214"/>
      <c r="D3" s="214"/>
      <c r="E3" s="134"/>
    </row>
    <row r="4" spans="1:5" ht="14.25">
      <c r="A4" s="94"/>
      <c r="B4" s="94"/>
      <c r="C4" s="94"/>
      <c r="D4" s="94"/>
      <c r="E4" s="94"/>
    </row>
    <row r="5" spans="1:4" ht="12.75">
      <c r="A5" s="96"/>
      <c r="B5" s="97"/>
      <c r="C5" s="210" t="s">
        <v>135</v>
      </c>
      <c r="D5" s="211"/>
    </row>
    <row r="6" spans="1:4" ht="18" customHeight="1">
      <c r="A6" s="98" t="s">
        <v>26</v>
      </c>
      <c r="B6" s="99" t="s">
        <v>136</v>
      </c>
      <c r="C6" s="212"/>
      <c r="D6" s="213"/>
    </row>
    <row r="7" spans="1:4" ht="13.5" thickBot="1">
      <c r="A7" s="100"/>
      <c r="B7" s="101"/>
      <c r="C7" s="102" t="s">
        <v>27</v>
      </c>
      <c r="D7" s="101" t="s">
        <v>28</v>
      </c>
    </row>
    <row r="8" spans="1:4" s="106" customFormat="1" ht="12.75">
      <c r="A8" s="103" t="s">
        <v>137</v>
      </c>
      <c r="B8" s="104">
        <v>2190218</v>
      </c>
      <c r="C8" s="104">
        <v>504672</v>
      </c>
      <c r="D8" s="105">
        <v>561936</v>
      </c>
    </row>
    <row r="9" spans="1:4" s="106" customFormat="1" ht="12.75">
      <c r="A9" s="107"/>
      <c r="B9" s="108"/>
      <c r="C9" s="108"/>
      <c r="D9" s="109"/>
    </row>
    <row r="10" spans="1:4" s="106" customFormat="1" ht="12.75">
      <c r="A10" s="139" t="s">
        <v>185</v>
      </c>
      <c r="B10" s="110"/>
      <c r="C10" s="114"/>
      <c r="D10" s="109"/>
    </row>
    <row r="11" spans="1:4" s="106" customFormat="1" ht="12.75">
      <c r="A11" s="139" t="s">
        <v>63</v>
      </c>
      <c r="B11" s="140">
        <f>SUM(B12:B25)</f>
        <v>173492</v>
      </c>
      <c r="C11" s="140">
        <f>SUM(C12:C25)</f>
        <v>207758</v>
      </c>
      <c r="D11" s="141">
        <f>SUM(D12:D25)</f>
        <v>56061</v>
      </c>
    </row>
    <row r="12" spans="1:4" s="106" customFormat="1" ht="12.75">
      <c r="A12" s="107" t="s">
        <v>138</v>
      </c>
      <c r="B12" s="114">
        <v>15000</v>
      </c>
      <c r="C12" s="114">
        <v>34068</v>
      </c>
      <c r="D12" s="146">
        <v>4202</v>
      </c>
    </row>
    <row r="13" spans="1:4" s="106" customFormat="1" ht="12.75">
      <c r="A13" s="107" t="s">
        <v>31</v>
      </c>
      <c r="B13" s="114">
        <v>650</v>
      </c>
      <c r="C13" s="114">
        <v>17</v>
      </c>
      <c r="D13" s="146">
        <v>36</v>
      </c>
    </row>
    <row r="14" spans="1:4" s="106" customFormat="1" ht="12.75">
      <c r="A14" s="107" t="s">
        <v>139</v>
      </c>
      <c r="B14" s="114">
        <v>460</v>
      </c>
      <c r="C14" s="114">
        <v>10777</v>
      </c>
      <c r="D14" s="146">
        <v>6420</v>
      </c>
    </row>
    <row r="15" spans="1:4" s="106" customFormat="1" ht="12.75">
      <c r="A15" s="107" t="s">
        <v>34</v>
      </c>
      <c r="B15" s="114">
        <v>200</v>
      </c>
      <c r="C15" s="114">
        <v>132</v>
      </c>
      <c r="D15" s="146">
        <v>26</v>
      </c>
    </row>
    <row r="16" spans="1:4" s="106" customFormat="1" ht="12.75">
      <c r="A16" s="107" t="s">
        <v>140</v>
      </c>
      <c r="B16" s="114">
        <v>31734</v>
      </c>
      <c r="C16" s="114">
        <v>10475</v>
      </c>
      <c r="D16" s="146">
        <v>8607</v>
      </c>
    </row>
    <row r="17" spans="1:4" s="106" customFormat="1" ht="12.75">
      <c r="A17" s="107" t="s">
        <v>64</v>
      </c>
      <c r="B17" s="114">
        <v>80</v>
      </c>
      <c r="C17" s="114">
        <v>16</v>
      </c>
      <c r="D17" s="109" t="s">
        <v>32</v>
      </c>
    </row>
    <row r="18" spans="1:4" s="106" customFormat="1" ht="12.75">
      <c r="A18" s="107" t="s">
        <v>141</v>
      </c>
      <c r="B18" s="114">
        <v>22000</v>
      </c>
      <c r="C18" s="114">
        <v>48756</v>
      </c>
      <c r="D18" s="146">
        <v>5730</v>
      </c>
    </row>
    <row r="19" spans="1:4" s="106" customFormat="1" ht="12.75">
      <c r="A19" s="107" t="s">
        <v>142</v>
      </c>
      <c r="B19" s="114">
        <v>9600</v>
      </c>
      <c r="C19" s="114">
        <v>243</v>
      </c>
      <c r="D19" s="146">
        <v>2706</v>
      </c>
    </row>
    <row r="20" spans="1:4" s="106" customFormat="1" ht="12.75">
      <c r="A20" s="107" t="s">
        <v>143</v>
      </c>
      <c r="B20" s="114">
        <v>2600</v>
      </c>
      <c r="C20" s="114">
        <v>173</v>
      </c>
      <c r="D20" s="146">
        <v>834</v>
      </c>
    </row>
    <row r="21" spans="1:4" s="106" customFormat="1" ht="12.75">
      <c r="A21" s="107" t="s">
        <v>144</v>
      </c>
      <c r="B21" s="114">
        <v>12000</v>
      </c>
      <c r="C21" s="114">
        <v>2099</v>
      </c>
      <c r="D21" s="146">
        <v>8216</v>
      </c>
    </row>
    <row r="22" spans="1:4" s="106" customFormat="1" ht="12.75">
      <c r="A22" s="107" t="s">
        <v>38</v>
      </c>
      <c r="B22" s="114">
        <v>11000</v>
      </c>
      <c r="C22" s="114">
        <v>64459</v>
      </c>
      <c r="D22" s="146">
        <v>9542</v>
      </c>
    </row>
    <row r="23" spans="1:4" s="106" customFormat="1" ht="12.75">
      <c r="A23" s="107" t="s">
        <v>145</v>
      </c>
      <c r="B23" s="114">
        <v>8038</v>
      </c>
      <c r="C23" s="114">
        <v>8851</v>
      </c>
      <c r="D23" s="146">
        <v>741</v>
      </c>
    </row>
    <row r="24" spans="1:4" s="106" customFormat="1" ht="12.75">
      <c r="A24" s="107" t="s">
        <v>146</v>
      </c>
      <c r="B24" s="114">
        <v>60000</v>
      </c>
      <c r="C24" s="114">
        <v>27690</v>
      </c>
      <c r="D24" s="146">
        <v>8968</v>
      </c>
    </row>
    <row r="25" spans="1:4" s="106" customFormat="1" ht="12.75">
      <c r="A25" s="107" t="s">
        <v>57</v>
      </c>
      <c r="B25" s="114">
        <v>130</v>
      </c>
      <c r="C25" s="114">
        <v>2</v>
      </c>
      <c r="D25" s="146">
        <v>33</v>
      </c>
    </row>
    <row r="26" spans="1:4" s="106" customFormat="1" ht="12.75">
      <c r="A26" s="107"/>
      <c r="B26" s="108"/>
      <c r="C26" s="108"/>
      <c r="D26" s="109"/>
    </row>
    <row r="27" spans="1:4" s="106" customFormat="1" ht="12.75">
      <c r="A27" s="139" t="s">
        <v>43</v>
      </c>
      <c r="B27" s="108"/>
      <c r="C27" s="108"/>
      <c r="D27" s="109"/>
    </row>
    <row r="28" spans="1:4" s="106" customFormat="1" ht="12.75">
      <c r="A28" s="107" t="s">
        <v>44</v>
      </c>
      <c r="B28" s="114">
        <v>6500</v>
      </c>
      <c r="C28" s="114">
        <v>2444</v>
      </c>
      <c r="D28" s="146">
        <v>96</v>
      </c>
    </row>
    <row r="29" spans="1:4" s="106" customFormat="1" ht="12.75">
      <c r="A29" s="107" t="s">
        <v>58</v>
      </c>
      <c r="B29" s="114">
        <v>480</v>
      </c>
      <c r="C29" s="114">
        <v>17</v>
      </c>
      <c r="D29" s="146">
        <v>198</v>
      </c>
    </row>
    <row r="30" spans="1:4" s="106" customFormat="1" ht="12.75">
      <c r="A30" s="107" t="s">
        <v>65</v>
      </c>
      <c r="B30" s="114">
        <v>872</v>
      </c>
      <c r="C30" s="114">
        <v>1318</v>
      </c>
      <c r="D30" s="146">
        <v>911</v>
      </c>
    </row>
    <row r="31" spans="1:4" s="106" customFormat="1" ht="12.75">
      <c r="A31" s="107" t="s">
        <v>66</v>
      </c>
      <c r="B31" s="114">
        <v>152</v>
      </c>
      <c r="C31" s="114">
        <v>52</v>
      </c>
      <c r="D31" s="146">
        <v>24</v>
      </c>
    </row>
    <row r="32" spans="1:4" s="106" customFormat="1" ht="12.75">
      <c r="A32" s="107" t="s">
        <v>67</v>
      </c>
      <c r="B32" s="114">
        <v>70</v>
      </c>
      <c r="C32" s="114">
        <v>36</v>
      </c>
      <c r="D32" s="109" t="s">
        <v>32</v>
      </c>
    </row>
    <row r="33" spans="1:4" s="106" customFormat="1" ht="12.75">
      <c r="A33" s="107" t="s">
        <v>45</v>
      </c>
      <c r="B33" s="114">
        <v>4027</v>
      </c>
      <c r="C33" s="114">
        <v>3754</v>
      </c>
      <c r="D33" s="146">
        <v>3717</v>
      </c>
    </row>
    <row r="34" spans="1:4" s="106" customFormat="1" ht="12.75">
      <c r="A34" s="107" t="s">
        <v>68</v>
      </c>
      <c r="B34" s="114">
        <v>73</v>
      </c>
      <c r="C34" s="108" t="s">
        <v>32</v>
      </c>
      <c r="D34" s="109" t="s">
        <v>32</v>
      </c>
    </row>
    <row r="35" spans="1:4" s="106" customFormat="1" ht="12.75">
      <c r="A35" s="107" t="s">
        <v>69</v>
      </c>
      <c r="B35" s="114">
        <v>36</v>
      </c>
      <c r="C35" s="114">
        <v>86</v>
      </c>
      <c r="D35" s="146">
        <v>65</v>
      </c>
    </row>
    <row r="36" spans="1:4" s="106" customFormat="1" ht="12.75">
      <c r="A36" s="107" t="s">
        <v>46</v>
      </c>
      <c r="B36" s="114">
        <v>1317</v>
      </c>
      <c r="C36" s="114">
        <v>1275</v>
      </c>
      <c r="D36" s="146">
        <v>159</v>
      </c>
    </row>
    <row r="37" spans="1:4" s="106" customFormat="1" ht="12.75">
      <c r="A37" s="107" t="s">
        <v>47</v>
      </c>
      <c r="B37" s="114">
        <v>275</v>
      </c>
      <c r="C37" s="114">
        <v>22172</v>
      </c>
      <c r="D37" s="146">
        <v>552</v>
      </c>
    </row>
    <row r="38" spans="1:4" s="106" customFormat="1" ht="12.75">
      <c r="A38" s="107" t="s">
        <v>48</v>
      </c>
      <c r="B38" s="114">
        <v>16659</v>
      </c>
      <c r="C38" s="114">
        <v>165</v>
      </c>
      <c r="D38" s="146">
        <v>6933</v>
      </c>
    </row>
    <row r="39" spans="1:4" s="106" customFormat="1" ht="12.75">
      <c r="A39" s="107" t="s">
        <v>49</v>
      </c>
      <c r="B39" s="114">
        <v>38244</v>
      </c>
      <c r="C39" s="114">
        <v>13995</v>
      </c>
      <c r="D39" s="146">
        <v>2280</v>
      </c>
    </row>
    <row r="40" spans="1:4" s="106" customFormat="1" ht="12.75">
      <c r="A40" s="107"/>
      <c r="B40" s="108"/>
      <c r="C40" s="108"/>
      <c r="D40" s="109"/>
    </row>
    <row r="41" spans="1:4" s="106" customFormat="1" ht="12.75">
      <c r="A41" s="139" t="s">
        <v>183</v>
      </c>
      <c r="B41" s="108"/>
      <c r="C41" s="108"/>
      <c r="D41" s="109"/>
    </row>
    <row r="42" spans="1:4" s="106" customFormat="1" ht="12.75">
      <c r="A42" s="107" t="s">
        <v>147</v>
      </c>
      <c r="B42" s="114">
        <v>56000</v>
      </c>
      <c r="C42" s="114">
        <v>649</v>
      </c>
      <c r="D42" s="146">
        <v>15052</v>
      </c>
    </row>
    <row r="43" spans="1:4" s="106" customFormat="1" ht="12.75">
      <c r="A43" s="107" t="s">
        <v>148</v>
      </c>
      <c r="B43" s="114">
        <v>607000</v>
      </c>
      <c r="C43" s="114">
        <v>935</v>
      </c>
      <c r="D43" s="146">
        <v>357639</v>
      </c>
    </row>
    <row r="44" spans="1:4" s="106" customFormat="1" ht="12.75">
      <c r="A44" s="107" t="s">
        <v>149</v>
      </c>
      <c r="B44" s="114">
        <v>11419</v>
      </c>
      <c r="C44" s="114">
        <v>109</v>
      </c>
      <c r="D44" s="146">
        <v>3556</v>
      </c>
    </row>
    <row r="45" spans="1:4" s="106" customFormat="1" ht="12.75">
      <c r="A45" s="107" t="s">
        <v>150</v>
      </c>
      <c r="B45" s="114">
        <v>1500</v>
      </c>
      <c r="C45" s="114">
        <v>51</v>
      </c>
      <c r="D45" s="146">
        <v>1232</v>
      </c>
    </row>
    <row r="46" spans="1:4" s="106" customFormat="1" ht="12.75">
      <c r="A46" s="107" t="s">
        <v>151</v>
      </c>
      <c r="B46" s="114">
        <v>18743</v>
      </c>
      <c r="C46" s="114">
        <v>5338</v>
      </c>
      <c r="D46" s="146">
        <v>2220</v>
      </c>
    </row>
    <row r="47" spans="1:4" s="106" customFormat="1" ht="12.75">
      <c r="A47" s="107" t="s">
        <v>152</v>
      </c>
      <c r="B47" s="114">
        <v>1000</v>
      </c>
      <c r="C47" s="108" t="s">
        <v>32</v>
      </c>
      <c r="D47" s="146">
        <v>303</v>
      </c>
    </row>
    <row r="48" spans="1:4" s="106" customFormat="1" ht="12.75">
      <c r="A48" s="107" t="s">
        <v>153</v>
      </c>
      <c r="B48" s="108" t="s">
        <v>32</v>
      </c>
      <c r="C48" s="114">
        <v>17</v>
      </c>
      <c r="D48" s="109" t="s">
        <v>32</v>
      </c>
    </row>
    <row r="49" spans="1:4" s="106" customFormat="1" ht="12.75">
      <c r="A49" s="107" t="s">
        <v>154</v>
      </c>
      <c r="B49" s="114">
        <v>4170</v>
      </c>
      <c r="C49" s="108" t="s">
        <v>32</v>
      </c>
      <c r="D49" s="146">
        <v>60</v>
      </c>
    </row>
    <row r="50" spans="1:4" s="106" customFormat="1" ht="12.75">
      <c r="A50" s="107" t="s">
        <v>155</v>
      </c>
      <c r="B50" s="114">
        <v>5156</v>
      </c>
      <c r="C50" s="114">
        <v>111</v>
      </c>
      <c r="D50" s="146">
        <v>3508</v>
      </c>
    </row>
    <row r="51" spans="1:4" s="106" customFormat="1" ht="12.75">
      <c r="A51" s="107" t="s">
        <v>156</v>
      </c>
      <c r="B51" s="114">
        <v>228300</v>
      </c>
      <c r="C51" s="114">
        <v>35</v>
      </c>
      <c r="D51" s="146">
        <v>45800</v>
      </c>
    </row>
    <row r="52" spans="1:4" s="106" customFormat="1" ht="13.5" thickBot="1">
      <c r="A52" s="111" t="s">
        <v>157</v>
      </c>
      <c r="B52" s="115">
        <v>350</v>
      </c>
      <c r="C52" s="115">
        <v>1</v>
      </c>
      <c r="D52" s="116">
        <v>385</v>
      </c>
    </row>
    <row r="53" spans="1:4" ht="12.75">
      <c r="A53" s="112" t="s">
        <v>158</v>
      </c>
      <c r="B53" s="112"/>
      <c r="C53" s="112"/>
      <c r="D53" s="112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J27"/>
  <sheetViews>
    <sheetView showGridLines="0" zoomScale="75" zoomScaleNormal="75" workbookViewId="0" topLeftCell="A1">
      <selection activeCell="J12" sqref="J12"/>
    </sheetView>
  </sheetViews>
  <sheetFormatPr defaultColWidth="11.421875" defaultRowHeight="12.75"/>
  <cols>
    <col min="1" max="1" width="27.7109375" style="2" customWidth="1"/>
    <col min="2" max="6" width="12.7109375" style="2" customWidth="1"/>
    <col min="7" max="7" width="14.7109375" style="2" customWidth="1"/>
    <col min="8" max="8" width="12.7109375" style="2" customWidth="1"/>
    <col min="9" max="16384" width="11.421875" style="2" customWidth="1"/>
  </cols>
  <sheetData>
    <row r="1" spans="1:8" s="1" customFormat="1" ht="18">
      <c r="A1" s="186" t="s">
        <v>0</v>
      </c>
      <c r="B1" s="186"/>
      <c r="C1" s="186"/>
      <c r="D1" s="186"/>
      <c r="E1" s="186"/>
      <c r="F1" s="186"/>
      <c r="G1" s="186"/>
      <c r="H1" s="186"/>
    </row>
    <row r="3" spans="1:10" ht="15">
      <c r="A3" s="215" t="s">
        <v>159</v>
      </c>
      <c r="B3" s="215"/>
      <c r="C3" s="215"/>
      <c r="D3" s="215"/>
      <c r="E3" s="215"/>
      <c r="F3" s="215"/>
      <c r="G3" s="215"/>
      <c r="H3" s="215"/>
      <c r="I3" s="32"/>
      <c r="J3" s="32"/>
    </row>
    <row r="4" spans="1:10" ht="14.25">
      <c r="A4" s="117"/>
      <c r="B4" s="117"/>
      <c r="C4" s="117"/>
      <c r="D4" s="117"/>
      <c r="E4" s="117"/>
      <c r="F4" s="117"/>
      <c r="G4" s="117"/>
      <c r="H4" s="117"/>
      <c r="I4" s="49"/>
      <c r="J4" s="32"/>
    </row>
    <row r="5" spans="1:9" ht="12.75">
      <c r="A5" s="85"/>
      <c r="B5" s="195" t="s">
        <v>160</v>
      </c>
      <c r="C5" s="195"/>
      <c r="D5" s="196"/>
      <c r="E5" s="7" t="s">
        <v>161</v>
      </c>
      <c r="F5" s="194" t="s">
        <v>162</v>
      </c>
      <c r="G5" s="195"/>
      <c r="H5" s="195"/>
      <c r="I5" s="19"/>
    </row>
    <row r="6" spans="1:9" ht="13.5" thickBot="1">
      <c r="A6" s="83" t="s">
        <v>163</v>
      </c>
      <c r="B6" s="23">
        <v>2000</v>
      </c>
      <c r="C6" s="23">
        <v>2001</v>
      </c>
      <c r="D6" s="23">
        <v>2002</v>
      </c>
      <c r="E6" s="7" t="s">
        <v>164</v>
      </c>
      <c r="F6" s="23">
        <v>2000</v>
      </c>
      <c r="G6" s="23">
        <v>2001</v>
      </c>
      <c r="H6" s="23">
        <v>2002</v>
      </c>
      <c r="I6" s="19"/>
    </row>
    <row r="7" spans="1:9" ht="12.75">
      <c r="A7" s="84" t="s">
        <v>165</v>
      </c>
      <c r="B7" s="118"/>
      <c r="C7" s="119"/>
      <c r="D7" s="118"/>
      <c r="E7" s="119"/>
      <c r="F7" s="119"/>
      <c r="G7" s="119"/>
      <c r="H7" s="119"/>
      <c r="I7" s="19"/>
    </row>
    <row r="8" spans="1:9" ht="12.75">
      <c r="A8" s="85" t="s">
        <v>166</v>
      </c>
      <c r="B8" s="120">
        <v>248690</v>
      </c>
      <c r="C8" s="121">
        <v>293686.32329219405</v>
      </c>
      <c r="D8" s="120">
        <v>308599.1944075274</v>
      </c>
      <c r="E8" s="88">
        <v>10</v>
      </c>
      <c r="F8" s="121">
        <f aca="true" t="shared" si="0" ref="F8:H11">$E8*B8/1000</f>
        <v>2486.9</v>
      </c>
      <c r="G8" s="121">
        <f t="shared" si="0"/>
        <v>2936.8632329219404</v>
      </c>
      <c r="H8" s="121">
        <f t="shared" si="0"/>
        <v>3085.9919440752738</v>
      </c>
      <c r="I8" s="19"/>
    </row>
    <row r="9" spans="1:9" ht="12.75">
      <c r="A9" s="85" t="s">
        <v>167</v>
      </c>
      <c r="B9" s="120">
        <v>735631</v>
      </c>
      <c r="C9" s="121">
        <v>740555.7269791049</v>
      </c>
      <c r="D9" s="120">
        <v>735445.5688204938</v>
      </c>
      <c r="E9" s="88">
        <v>31</v>
      </c>
      <c r="F9" s="121">
        <f t="shared" si="0"/>
        <v>22804.561</v>
      </c>
      <c r="G9" s="121">
        <f t="shared" si="0"/>
        <v>22957.22753635225</v>
      </c>
      <c r="H9" s="121">
        <f t="shared" si="0"/>
        <v>22798.812633435304</v>
      </c>
      <c r="I9" s="19"/>
    </row>
    <row r="10" spans="1:9" ht="12.75">
      <c r="A10" s="85" t="s">
        <v>168</v>
      </c>
      <c r="B10" s="120">
        <v>320733</v>
      </c>
      <c r="C10" s="121">
        <v>286127.56219240814</v>
      </c>
      <c r="D10" s="120">
        <v>342677.12351780327</v>
      </c>
      <c r="E10" s="88">
        <v>20</v>
      </c>
      <c r="F10" s="121">
        <f t="shared" si="0"/>
        <v>6414.66</v>
      </c>
      <c r="G10" s="121">
        <f t="shared" si="0"/>
        <v>5722.551243848163</v>
      </c>
      <c r="H10" s="121">
        <f t="shared" si="0"/>
        <v>6853.542470356066</v>
      </c>
      <c r="I10" s="19"/>
    </row>
    <row r="11" spans="1:9" ht="12.75">
      <c r="A11" s="85" t="s">
        <v>169</v>
      </c>
      <c r="B11" s="120">
        <v>1238111</v>
      </c>
      <c r="C11" s="121">
        <v>1229807.6048946148</v>
      </c>
      <c r="D11" s="120">
        <v>1305653.1132541758</v>
      </c>
      <c r="E11" s="88">
        <v>30</v>
      </c>
      <c r="F11" s="121">
        <f t="shared" si="0"/>
        <v>37143.33</v>
      </c>
      <c r="G11" s="121">
        <f t="shared" si="0"/>
        <v>36894.22814683844</v>
      </c>
      <c r="H11" s="121">
        <f t="shared" si="0"/>
        <v>39169.59339762528</v>
      </c>
      <c r="I11" s="19"/>
    </row>
    <row r="12" spans="1:9" ht="12.75">
      <c r="A12" s="85"/>
      <c r="B12" s="120"/>
      <c r="C12" s="121"/>
      <c r="D12" s="120"/>
      <c r="E12" s="88"/>
      <c r="F12" s="121"/>
      <c r="G12" s="121"/>
      <c r="H12" s="121"/>
      <c r="I12" s="19"/>
    </row>
    <row r="13" spans="1:9" ht="12.75">
      <c r="A13" s="122" t="s">
        <v>170</v>
      </c>
      <c r="B13" s="123">
        <v>2543165</v>
      </c>
      <c r="C13" s="124">
        <v>2550177.217358322</v>
      </c>
      <c r="D13" s="124">
        <v>2692375</v>
      </c>
      <c r="E13" s="125" t="s">
        <v>32</v>
      </c>
      <c r="F13" s="124">
        <f>SUM(F8:F11)</f>
        <v>68849.451</v>
      </c>
      <c r="G13" s="124">
        <f>SUM(G8:G11)</f>
        <v>68510.87015996079</v>
      </c>
      <c r="H13" s="124">
        <f>SUM(H8:H11)</f>
        <v>71907.94044549193</v>
      </c>
      <c r="I13" s="19"/>
    </row>
    <row r="14" spans="1:9" ht="12.75">
      <c r="A14" s="126" t="s">
        <v>171</v>
      </c>
      <c r="B14" s="120"/>
      <c r="C14" s="121"/>
      <c r="D14" s="120"/>
      <c r="E14" s="88"/>
      <c r="F14" s="121"/>
      <c r="G14" s="121"/>
      <c r="H14" s="121"/>
      <c r="I14" s="19"/>
    </row>
    <row r="15" spans="1:9" ht="12.75">
      <c r="A15" s="127" t="s">
        <v>172</v>
      </c>
      <c r="B15" s="128">
        <v>33614</v>
      </c>
      <c r="C15" s="129">
        <v>46655</v>
      </c>
      <c r="D15" s="128">
        <v>30415</v>
      </c>
      <c r="E15" s="130">
        <v>20</v>
      </c>
      <c r="F15" s="129">
        <f>$E15*B15/1000</f>
        <v>672.28</v>
      </c>
      <c r="G15" s="129">
        <f>$E15*C15/1000</f>
        <v>933.1</v>
      </c>
      <c r="H15" s="129">
        <f>$E15*D15/1000</f>
        <v>608.3</v>
      </c>
      <c r="I15" s="19"/>
    </row>
    <row r="16" spans="1:9" ht="12.75">
      <c r="A16" s="126" t="s">
        <v>173</v>
      </c>
      <c r="B16" s="120"/>
      <c r="C16" s="121"/>
      <c r="D16" s="120"/>
      <c r="E16" s="88"/>
      <c r="F16" s="121"/>
      <c r="G16" s="121"/>
      <c r="H16" s="121"/>
      <c r="I16" s="19"/>
    </row>
    <row r="17" spans="1:9" ht="12.75">
      <c r="A17" s="85" t="s">
        <v>174</v>
      </c>
      <c r="B17" s="120">
        <v>5472792</v>
      </c>
      <c r="C17" s="121">
        <v>5357097.266112938</v>
      </c>
      <c r="D17" s="120">
        <v>5715184.467079217</v>
      </c>
      <c r="E17" s="88">
        <v>0.8</v>
      </c>
      <c r="F17" s="121">
        <f aca="true" t="shared" si="1" ref="F17:H19">$E17*B17/1000</f>
        <v>4378.2336000000005</v>
      </c>
      <c r="G17" s="121">
        <f t="shared" si="1"/>
        <v>4285.67781289035</v>
      </c>
      <c r="H17" s="121">
        <f t="shared" si="1"/>
        <v>4572.147573663374</v>
      </c>
      <c r="I17" s="19"/>
    </row>
    <row r="18" spans="1:9" ht="12.75">
      <c r="A18" s="85" t="s">
        <v>175</v>
      </c>
      <c r="B18" s="120">
        <v>14494688</v>
      </c>
      <c r="C18" s="121">
        <v>14614539.817141954</v>
      </c>
      <c r="D18" s="120">
        <v>14307927.720059114</v>
      </c>
      <c r="E18" s="88">
        <v>1.25</v>
      </c>
      <c r="F18" s="121">
        <f t="shared" si="1"/>
        <v>18118.36</v>
      </c>
      <c r="G18" s="121">
        <f t="shared" si="1"/>
        <v>18268.174771427442</v>
      </c>
      <c r="H18" s="121">
        <f t="shared" si="1"/>
        <v>17884.909650073892</v>
      </c>
      <c r="I18" s="19"/>
    </row>
    <row r="19" spans="1:9" ht="12.75">
      <c r="A19" s="85" t="s">
        <v>169</v>
      </c>
      <c r="B19" s="120">
        <v>534051</v>
      </c>
      <c r="C19" s="121">
        <v>909483.2503761923</v>
      </c>
      <c r="D19" s="120">
        <v>927614.8128616703</v>
      </c>
      <c r="E19" s="88">
        <v>1.5</v>
      </c>
      <c r="F19" s="121">
        <f t="shared" si="1"/>
        <v>801.0765</v>
      </c>
      <c r="G19" s="121">
        <f t="shared" si="1"/>
        <v>1364.2248755642884</v>
      </c>
      <c r="H19" s="121">
        <f t="shared" si="1"/>
        <v>1391.4222192925054</v>
      </c>
      <c r="I19" s="19"/>
    </row>
    <row r="20" spans="1:9" ht="12.75">
      <c r="A20" s="85"/>
      <c r="B20" s="120"/>
      <c r="C20" s="121"/>
      <c r="D20" s="120"/>
      <c r="E20" s="88"/>
      <c r="F20" s="121"/>
      <c r="G20" s="121"/>
      <c r="H20" s="121"/>
      <c r="I20" s="19"/>
    </row>
    <row r="21" spans="1:9" ht="12.75">
      <c r="A21" s="122" t="s">
        <v>170</v>
      </c>
      <c r="B21" s="123">
        <v>20501531</v>
      </c>
      <c r="C21" s="124">
        <v>20881120.333631083</v>
      </c>
      <c r="D21" s="124">
        <v>20950727</v>
      </c>
      <c r="E21" s="125" t="s">
        <v>32</v>
      </c>
      <c r="F21" s="124">
        <f>SUM(F17:F19)</f>
        <v>23297.6701</v>
      </c>
      <c r="G21" s="124">
        <f>SUM(G17:G19)</f>
        <v>23918.07745988208</v>
      </c>
      <c r="H21" s="124">
        <f>SUM(H17:H19)</f>
        <v>23848.47944302977</v>
      </c>
      <c r="I21" s="19"/>
    </row>
    <row r="22" spans="1:9" ht="12.75">
      <c r="A22" s="126" t="s">
        <v>176</v>
      </c>
      <c r="B22" s="120"/>
      <c r="C22" s="121"/>
      <c r="D22" s="120"/>
      <c r="E22" s="88"/>
      <c r="F22" s="121"/>
      <c r="G22" s="121"/>
      <c r="H22" s="121"/>
      <c r="I22" s="19"/>
    </row>
    <row r="23" spans="1:9" ht="12.75">
      <c r="A23" s="85" t="s">
        <v>177</v>
      </c>
      <c r="B23" s="120">
        <v>1405753</v>
      </c>
      <c r="C23" s="121">
        <v>1235660.7164876014</v>
      </c>
      <c r="D23" s="120">
        <v>1275961</v>
      </c>
      <c r="E23" s="88">
        <v>0.4</v>
      </c>
      <c r="F23" s="121">
        <f aca="true" t="shared" si="2" ref="F23:H25">$E23*B23/1000</f>
        <v>562.3012000000001</v>
      </c>
      <c r="G23" s="121">
        <f t="shared" si="2"/>
        <v>494.2642865950406</v>
      </c>
      <c r="H23" s="121">
        <f t="shared" si="2"/>
        <v>510.3844</v>
      </c>
      <c r="I23" s="19"/>
    </row>
    <row r="24" spans="1:9" ht="12.75">
      <c r="A24" s="85" t="s">
        <v>178</v>
      </c>
      <c r="B24" s="120">
        <v>274652</v>
      </c>
      <c r="C24" s="121">
        <v>236588.02784569212</v>
      </c>
      <c r="D24" s="120">
        <v>261365</v>
      </c>
      <c r="E24" s="88">
        <v>0.6</v>
      </c>
      <c r="F24" s="121">
        <f t="shared" si="2"/>
        <v>164.79119999999998</v>
      </c>
      <c r="G24" s="121">
        <f t="shared" si="2"/>
        <v>141.95281670741528</v>
      </c>
      <c r="H24" s="121">
        <f t="shared" si="2"/>
        <v>156.819</v>
      </c>
      <c r="I24" s="19"/>
    </row>
    <row r="25" spans="1:9" ht="12.75">
      <c r="A25" s="85" t="s">
        <v>169</v>
      </c>
      <c r="B25" s="120">
        <v>270692</v>
      </c>
      <c r="C25" s="121">
        <v>286695.503593254</v>
      </c>
      <c r="D25" s="120">
        <v>292404</v>
      </c>
      <c r="E25" s="88">
        <v>1</v>
      </c>
      <c r="F25" s="121">
        <f t="shared" si="2"/>
        <v>270.692</v>
      </c>
      <c r="G25" s="121">
        <f t="shared" si="2"/>
        <v>286.69550359325405</v>
      </c>
      <c r="H25" s="121">
        <f t="shared" si="2"/>
        <v>292.404</v>
      </c>
      <c r="I25" s="19"/>
    </row>
    <row r="26" spans="1:9" ht="12.75">
      <c r="A26" s="85"/>
      <c r="B26" s="120"/>
      <c r="C26" s="121"/>
      <c r="D26" s="120"/>
      <c r="E26" s="88"/>
      <c r="F26" s="121"/>
      <c r="G26" s="121"/>
      <c r="H26" s="121"/>
      <c r="I26" s="19"/>
    </row>
    <row r="27" spans="1:9" ht="13.5" thickBot="1">
      <c r="A27" s="87" t="s">
        <v>170</v>
      </c>
      <c r="B27" s="131">
        <v>1951097</v>
      </c>
      <c r="C27" s="132">
        <v>1758944.2479265477</v>
      </c>
      <c r="D27" s="132">
        <v>1829730</v>
      </c>
      <c r="E27" s="133" t="s">
        <v>32</v>
      </c>
      <c r="F27" s="132">
        <f>SUM(F23:F25)</f>
        <v>997.7844000000001</v>
      </c>
      <c r="G27" s="132">
        <f>SUM(G23:G25)</f>
        <v>922.9126068957098</v>
      </c>
      <c r="H27" s="132">
        <f>SUM(H23:H25)</f>
        <v>959.6074</v>
      </c>
      <c r="I27" s="19"/>
    </row>
  </sheetData>
  <mergeCells count="4">
    <mergeCell ref="B5:D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1"/>
  <dimension ref="A1:J32"/>
  <sheetViews>
    <sheetView showGridLines="0" zoomScale="75" zoomScaleNormal="75" workbookViewId="0" topLeftCell="A1">
      <selection activeCell="H12" sqref="H12"/>
    </sheetView>
  </sheetViews>
  <sheetFormatPr defaultColWidth="11.421875" defaultRowHeight="12.75"/>
  <cols>
    <col min="1" max="6" width="18.7109375" style="2" customWidth="1"/>
    <col min="7" max="7" width="14.7109375" style="2" customWidth="1"/>
    <col min="8" max="16384" width="11.421875" style="2" customWidth="1"/>
  </cols>
  <sheetData>
    <row r="1" spans="1:10" s="1" customFormat="1" ht="18">
      <c r="A1" s="186" t="s">
        <v>0</v>
      </c>
      <c r="B1" s="186"/>
      <c r="C1" s="186"/>
      <c r="D1" s="186"/>
      <c r="E1" s="186"/>
      <c r="F1" s="186"/>
      <c r="G1" s="53"/>
      <c r="H1" s="53"/>
      <c r="I1" s="53"/>
      <c r="J1" s="53"/>
    </row>
    <row r="3" spans="1:10" ht="15">
      <c r="A3" s="185" t="s">
        <v>74</v>
      </c>
      <c r="B3" s="185"/>
      <c r="C3" s="185"/>
      <c r="D3" s="185"/>
      <c r="E3" s="185"/>
      <c r="F3" s="185"/>
      <c r="G3" s="32"/>
      <c r="H3" s="32"/>
      <c r="I3" s="32"/>
      <c r="J3" s="32"/>
    </row>
    <row r="4" spans="1:10" ht="14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6" ht="12.75">
      <c r="A5" s="54"/>
      <c r="B5" s="209" t="s">
        <v>75</v>
      </c>
      <c r="C5" s="216"/>
      <c r="D5" s="216"/>
      <c r="E5" s="216"/>
      <c r="F5" s="216"/>
    </row>
    <row r="6" spans="1:6" ht="12.75">
      <c r="A6" s="55" t="s">
        <v>3</v>
      </c>
      <c r="B6" s="209" t="s">
        <v>59</v>
      </c>
      <c r="C6" s="216"/>
      <c r="D6" s="216"/>
      <c r="E6" s="217"/>
      <c r="F6" s="34" t="s">
        <v>76</v>
      </c>
    </row>
    <row r="7" spans="1:6" ht="13.5" thickBot="1">
      <c r="A7" s="55"/>
      <c r="B7" s="33" t="s">
        <v>77</v>
      </c>
      <c r="C7" s="33" t="s">
        <v>78</v>
      </c>
      <c r="D7" s="33" t="s">
        <v>79</v>
      </c>
      <c r="E7" s="33" t="s">
        <v>80</v>
      </c>
      <c r="F7" s="56" t="s">
        <v>81</v>
      </c>
    </row>
    <row r="8" spans="1:6" ht="12.75">
      <c r="A8" s="57">
        <v>1985</v>
      </c>
      <c r="B8" s="58">
        <v>49321</v>
      </c>
      <c r="C8" s="58">
        <v>53361</v>
      </c>
      <c r="D8" s="58">
        <v>8125</v>
      </c>
      <c r="E8" s="59">
        <v>569</v>
      </c>
      <c r="F8" s="60">
        <v>512</v>
      </c>
    </row>
    <row r="9" spans="1:6" ht="12.75">
      <c r="A9" s="61">
        <v>1986</v>
      </c>
      <c r="B9" s="62">
        <v>54335</v>
      </c>
      <c r="C9" s="62">
        <v>80639</v>
      </c>
      <c r="D9" s="62">
        <v>5607</v>
      </c>
      <c r="E9" s="62">
        <v>1760</v>
      </c>
      <c r="F9" s="63">
        <v>731</v>
      </c>
    </row>
    <row r="10" spans="1:6" ht="12.75">
      <c r="A10" s="61">
        <v>1987</v>
      </c>
      <c r="B10" s="62">
        <v>58939</v>
      </c>
      <c r="C10" s="62">
        <v>84324</v>
      </c>
      <c r="D10" s="62">
        <v>5327</v>
      </c>
      <c r="E10" s="62">
        <v>2840</v>
      </c>
      <c r="F10" s="63">
        <v>564</v>
      </c>
    </row>
    <row r="11" spans="1:6" ht="12.75">
      <c r="A11" s="61">
        <v>1988</v>
      </c>
      <c r="B11" s="62">
        <v>47251</v>
      </c>
      <c r="C11" s="62">
        <v>69481</v>
      </c>
      <c r="D11" s="62">
        <v>6414</v>
      </c>
      <c r="E11" s="62">
        <v>1116</v>
      </c>
      <c r="F11" s="63">
        <v>188</v>
      </c>
    </row>
    <row r="12" spans="1:6" ht="12.75">
      <c r="A12" s="61">
        <v>1989</v>
      </c>
      <c r="B12" s="62">
        <v>49765</v>
      </c>
      <c r="C12" s="62">
        <v>64864</v>
      </c>
      <c r="D12" s="62">
        <v>6748</v>
      </c>
      <c r="E12" s="62">
        <v>3165</v>
      </c>
      <c r="F12" s="63">
        <v>611</v>
      </c>
    </row>
    <row r="13" spans="1:6" ht="12.75">
      <c r="A13" s="61">
        <v>1990</v>
      </c>
      <c r="B13" s="62">
        <v>47945</v>
      </c>
      <c r="C13" s="62">
        <v>49699</v>
      </c>
      <c r="D13" s="62">
        <v>5809</v>
      </c>
      <c r="E13" s="62">
        <v>4032</v>
      </c>
      <c r="F13" s="63">
        <v>596</v>
      </c>
    </row>
    <row r="14" spans="1:6" ht="12.75">
      <c r="A14" s="61">
        <v>1991</v>
      </c>
      <c r="B14" s="62">
        <v>43595</v>
      </c>
      <c r="C14" s="62">
        <v>46179</v>
      </c>
      <c r="D14" s="62">
        <v>1913</v>
      </c>
      <c r="E14" s="62">
        <v>1791</v>
      </c>
      <c r="F14" s="63">
        <v>967</v>
      </c>
    </row>
    <row r="15" spans="1:6" ht="12.75">
      <c r="A15" s="61">
        <v>1992</v>
      </c>
      <c r="B15" s="62">
        <v>35170</v>
      </c>
      <c r="C15" s="62">
        <v>30455</v>
      </c>
      <c r="D15" s="62">
        <v>1711</v>
      </c>
      <c r="E15" s="62">
        <v>1175</v>
      </c>
      <c r="F15" s="63">
        <v>928</v>
      </c>
    </row>
    <row r="16" spans="1:6" ht="12.75">
      <c r="A16" s="61">
        <v>1993</v>
      </c>
      <c r="B16" s="62">
        <v>37592</v>
      </c>
      <c r="C16" s="62">
        <v>19984</v>
      </c>
      <c r="D16" s="62">
        <v>1059</v>
      </c>
      <c r="E16" s="64">
        <v>854</v>
      </c>
      <c r="F16" s="63">
        <v>768</v>
      </c>
    </row>
    <row r="17" spans="1:6" ht="12.75">
      <c r="A17" s="61">
        <v>1994</v>
      </c>
      <c r="B17" s="62">
        <v>59634</v>
      </c>
      <c r="C17" s="62">
        <v>24891</v>
      </c>
      <c r="D17" s="62">
        <v>2136</v>
      </c>
      <c r="E17" s="62">
        <v>2072</v>
      </c>
      <c r="F17" s="63">
        <v>160</v>
      </c>
    </row>
    <row r="18" spans="1:6" ht="12.75">
      <c r="A18" s="61">
        <v>1995</v>
      </c>
      <c r="B18" s="62">
        <v>49990</v>
      </c>
      <c r="C18" s="62">
        <v>27157</v>
      </c>
      <c r="D18" s="62">
        <v>2315</v>
      </c>
      <c r="E18" s="64">
        <v>976</v>
      </c>
      <c r="F18" s="63">
        <v>138</v>
      </c>
    </row>
    <row r="19" spans="1:6" ht="12.75">
      <c r="A19" s="61">
        <v>1996</v>
      </c>
      <c r="B19" s="62">
        <v>63708</v>
      </c>
      <c r="C19" s="62">
        <v>29389</v>
      </c>
      <c r="D19" s="62">
        <v>1582</v>
      </c>
      <c r="E19" s="64">
        <v>883</v>
      </c>
      <c r="F19" s="63">
        <v>404</v>
      </c>
    </row>
    <row r="20" spans="1:9" ht="12.75">
      <c r="A20" s="61">
        <v>1997</v>
      </c>
      <c r="B20" s="65">
        <v>75927.10963</v>
      </c>
      <c r="C20" s="65">
        <v>26903.0595</v>
      </c>
      <c r="D20" s="66">
        <v>2107</v>
      </c>
      <c r="E20" s="65">
        <v>1114</v>
      </c>
      <c r="F20" s="67">
        <v>277.07936</v>
      </c>
      <c r="G20" s="48"/>
      <c r="H20" s="68"/>
      <c r="I20" s="68"/>
    </row>
    <row r="21" spans="1:9" ht="12.75">
      <c r="A21" s="61">
        <v>1998</v>
      </c>
      <c r="B21" s="65">
        <v>71415.66614</v>
      </c>
      <c r="C21" s="65">
        <v>29246.089</v>
      </c>
      <c r="D21" s="69">
        <v>2231</v>
      </c>
      <c r="E21" s="65">
        <v>168</v>
      </c>
      <c r="F21" s="67">
        <v>103.0227</v>
      </c>
      <c r="G21" s="48"/>
      <c r="H21" s="68"/>
      <c r="I21" s="68"/>
    </row>
    <row r="22" spans="1:9" ht="12.75">
      <c r="A22" s="61">
        <v>1999</v>
      </c>
      <c r="B22" s="65">
        <v>54846</v>
      </c>
      <c r="C22" s="65">
        <v>28677</v>
      </c>
      <c r="D22" s="69">
        <v>1157.8136723634848</v>
      </c>
      <c r="E22" s="65">
        <v>87.1863276365152</v>
      </c>
      <c r="F22" s="67">
        <v>111</v>
      </c>
      <c r="G22" s="48"/>
      <c r="H22" s="68"/>
      <c r="I22" s="68"/>
    </row>
    <row r="23" spans="1:9" ht="12.75">
      <c r="A23" s="61">
        <v>2000</v>
      </c>
      <c r="B23" s="65">
        <v>49140.68</v>
      </c>
      <c r="C23" s="65">
        <v>32091.451</v>
      </c>
      <c r="D23" s="69">
        <v>1296.938</v>
      </c>
      <c r="E23" s="65">
        <v>291.096</v>
      </c>
      <c r="F23" s="67">
        <v>89.595</v>
      </c>
      <c r="G23" s="48"/>
      <c r="H23" s="68"/>
      <c r="I23" s="68"/>
    </row>
    <row r="24" spans="1:9" ht="12.75">
      <c r="A24" s="61">
        <v>2001</v>
      </c>
      <c r="B24" s="65">
        <v>48979.431</v>
      </c>
      <c r="C24" s="65">
        <v>35153.333</v>
      </c>
      <c r="D24" s="69">
        <v>2257.812</v>
      </c>
      <c r="E24" s="65">
        <v>217.3470000000002</v>
      </c>
      <c r="F24" s="67">
        <v>134.197</v>
      </c>
      <c r="G24" s="48"/>
      <c r="H24" s="68"/>
      <c r="I24" s="68"/>
    </row>
    <row r="25" spans="1:6" ht="13.5" thickBot="1">
      <c r="A25" s="70">
        <v>2002</v>
      </c>
      <c r="B25" s="71">
        <v>41904.352</v>
      </c>
      <c r="C25" s="71">
        <v>25526.006</v>
      </c>
      <c r="D25" s="71">
        <v>2016.617</v>
      </c>
      <c r="E25" s="71">
        <v>2466.05</v>
      </c>
      <c r="F25" s="72">
        <v>316.869</v>
      </c>
    </row>
    <row r="26" spans="1:7" ht="12.75">
      <c r="A26" s="48" t="s">
        <v>56</v>
      </c>
      <c r="B26" s="19"/>
      <c r="C26" s="19"/>
      <c r="D26" s="19"/>
      <c r="E26" s="19"/>
      <c r="F26" s="19"/>
      <c r="G26" s="19"/>
    </row>
    <row r="28" ht="12.75">
      <c r="D28" s="51"/>
    </row>
    <row r="29" spans="4:5" ht="12.75">
      <c r="D29" s="73"/>
      <c r="E29" s="51"/>
    </row>
    <row r="32" spans="4:5" ht="12.75">
      <c r="D32" s="73"/>
      <c r="E32" s="51"/>
    </row>
  </sheetData>
  <mergeCells count="4">
    <mergeCell ref="A1:F1"/>
    <mergeCell ref="A3:F3"/>
    <mergeCell ref="B5:F5"/>
    <mergeCell ref="B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J30"/>
  <sheetViews>
    <sheetView showGridLines="0" zoomScale="75" zoomScaleNormal="75" workbookViewId="0" topLeftCell="A1">
      <selection activeCell="H12" sqref="H12"/>
    </sheetView>
  </sheetViews>
  <sheetFormatPr defaultColWidth="11.421875" defaultRowHeight="12.75"/>
  <cols>
    <col min="1" max="6" width="18.7109375" style="2" customWidth="1"/>
    <col min="7" max="7" width="14.7109375" style="2" customWidth="1"/>
    <col min="8" max="16384" width="11.421875" style="2" customWidth="1"/>
  </cols>
  <sheetData>
    <row r="1" spans="1:10" s="1" customFormat="1" ht="18">
      <c r="A1" s="186" t="s">
        <v>0</v>
      </c>
      <c r="B1" s="186"/>
      <c r="C1" s="186"/>
      <c r="D1" s="186"/>
      <c r="E1" s="186"/>
      <c r="F1" s="186"/>
      <c r="G1" s="53"/>
      <c r="H1" s="53"/>
      <c r="I1" s="53"/>
      <c r="J1" s="53"/>
    </row>
    <row r="3" spans="1:6" ht="15">
      <c r="A3" s="185" t="s">
        <v>82</v>
      </c>
      <c r="B3" s="185"/>
      <c r="C3" s="185"/>
      <c r="D3" s="185"/>
      <c r="E3" s="185"/>
      <c r="F3" s="185"/>
    </row>
    <row r="4" ht="12.75">
      <c r="A4" s="74"/>
    </row>
    <row r="5" spans="1:6" ht="12.75">
      <c r="A5" s="54"/>
      <c r="B5" s="209" t="s">
        <v>83</v>
      </c>
      <c r="C5" s="216"/>
      <c r="D5" s="216"/>
      <c r="E5" s="216"/>
      <c r="F5" s="216"/>
    </row>
    <row r="6" spans="1:6" ht="12.75">
      <c r="A6" s="55" t="s">
        <v>3</v>
      </c>
      <c r="B6" s="209" t="s">
        <v>59</v>
      </c>
      <c r="C6" s="216"/>
      <c r="D6" s="216"/>
      <c r="E6" s="217"/>
      <c r="F6" s="56" t="s">
        <v>76</v>
      </c>
    </row>
    <row r="7" spans="1:6" ht="13.5" thickBot="1">
      <c r="A7" s="55"/>
      <c r="B7" s="75" t="s">
        <v>77</v>
      </c>
      <c r="C7" s="75" t="s">
        <v>78</v>
      </c>
      <c r="D7" s="75" t="s">
        <v>79</v>
      </c>
      <c r="E7" s="75" t="s">
        <v>80</v>
      </c>
      <c r="F7" s="56" t="s">
        <v>81</v>
      </c>
    </row>
    <row r="8" spans="1:6" ht="12.75">
      <c r="A8" s="57">
        <v>1985</v>
      </c>
      <c r="B8" s="58">
        <v>3084</v>
      </c>
      <c r="C8" s="59">
        <v>144</v>
      </c>
      <c r="D8" s="59">
        <v>259</v>
      </c>
      <c r="E8" s="59">
        <v>44</v>
      </c>
      <c r="F8" s="76">
        <v>1778</v>
      </c>
    </row>
    <row r="9" spans="1:6" ht="12.75">
      <c r="A9" s="61">
        <v>1986</v>
      </c>
      <c r="B9" s="62">
        <v>9755</v>
      </c>
      <c r="C9" s="64">
        <v>494</v>
      </c>
      <c r="D9" s="64">
        <v>111</v>
      </c>
      <c r="E9" s="64">
        <v>62</v>
      </c>
      <c r="F9" s="77">
        <v>1013</v>
      </c>
    </row>
    <row r="10" spans="1:6" ht="12.75">
      <c r="A10" s="61">
        <v>1987</v>
      </c>
      <c r="B10" s="62">
        <v>15962</v>
      </c>
      <c r="C10" s="62">
        <v>1047</v>
      </c>
      <c r="D10" s="64">
        <v>170</v>
      </c>
      <c r="E10" s="64">
        <v>26</v>
      </c>
      <c r="F10" s="77">
        <v>1126</v>
      </c>
    </row>
    <row r="11" spans="1:6" ht="12.75">
      <c r="A11" s="61">
        <v>1988</v>
      </c>
      <c r="B11" s="62">
        <v>17784</v>
      </c>
      <c r="C11" s="62">
        <v>1582</v>
      </c>
      <c r="D11" s="64">
        <v>350</v>
      </c>
      <c r="E11" s="64">
        <v>11</v>
      </c>
      <c r="F11" s="63">
        <v>371</v>
      </c>
    </row>
    <row r="12" spans="1:6" ht="12.75">
      <c r="A12" s="61">
        <v>1989</v>
      </c>
      <c r="B12" s="62">
        <v>11816</v>
      </c>
      <c r="C12" s="62">
        <v>2179</v>
      </c>
      <c r="D12" s="64">
        <v>449</v>
      </c>
      <c r="E12" s="64">
        <v>11</v>
      </c>
      <c r="F12" s="63">
        <v>132</v>
      </c>
    </row>
    <row r="13" spans="1:6" ht="12.75">
      <c r="A13" s="61">
        <v>1990</v>
      </c>
      <c r="B13" s="62">
        <v>12521</v>
      </c>
      <c r="C13" s="62">
        <v>2821</v>
      </c>
      <c r="D13" s="64">
        <v>422</v>
      </c>
      <c r="E13" s="64">
        <v>208</v>
      </c>
      <c r="F13" s="63">
        <v>83</v>
      </c>
    </row>
    <row r="14" spans="1:6" ht="12.75">
      <c r="A14" s="61">
        <v>1991</v>
      </c>
      <c r="B14" s="62">
        <v>13737</v>
      </c>
      <c r="C14" s="62">
        <v>3840</v>
      </c>
      <c r="D14" s="64">
        <v>476</v>
      </c>
      <c r="E14" s="64">
        <v>259</v>
      </c>
      <c r="F14" s="63">
        <v>37</v>
      </c>
    </row>
    <row r="15" spans="1:6" ht="12.75">
      <c r="A15" s="61">
        <v>1992</v>
      </c>
      <c r="B15" s="62">
        <v>22276</v>
      </c>
      <c r="C15" s="62">
        <v>3858</v>
      </c>
      <c r="D15" s="64">
        <v>355</v>
      </c>
      <c r="E15" s="64">
        <v>113</v>
      </c>
      <c r="F15" s="63">
        <v>105</v>
      </c>
    </row>
    <row r="16" spans="1:6" ht="12.75">
      <c r="A16" s="61">
        <v>1993</v>
      </c>
      <c r="B16" s="62">
        <v>22383</v>
      </c>
      <c r="C16" s="62">
        <v>6093</v>
      </c>
      <c r="D16" s="64">
        <v>258</v>
      </c>
      <c r="E16" s="64">
        <v>155</v>
      </c>
      <c r="F16" s="63">
        <v>25</v>
      </c>
    </row>
    <row r="17" spans="1:6" ht="12.75">
      <c r="A17" s="61">
        <v>1994</v>
      </c>
      <c r="B17" s="62">
        <v>18884</v>
      </c>
      <c r="C17" s="62">
        <v>6219</v>
      </c>
      <c r="D17" s="64">
        <v>625</v>
      </c>
      <c r="E17" s="64">
        <v>267</v>
      </c>
      <c r="F17" s="63">
        <v>104</v>
      </c>
    </row>
    <row r="18" spans="1:6" ht="12.75">
      <c r="A18" s="61">
        <v>1995</v>
      </c>
      <c r="B18" s="62">
        <v>22599</v>
      </c>
      <c r="C18" s="62">
        <v>7820</v>
      </c>
      <c r="D18" s="64">
        <v>793</v>
      </c>
      <c r="E18" s="64">
        <v>307</v>
      </c>
      <c r="F18" s="63">
        <v>264</v>
      </c>
    </row>
    <row r="19" spans="1:6" ht="12.75">
      <c r="A19" s="61">
        <v>1996</v>
      </c>
      <c r="B19" s="62">
        <v>23948</v>
      </c>
      <c r="C19" s="62">
        <v>8475</v>
      </c>
      <c r="D19" s="64">
        <v>478</v>
      </c>
      <c r="E19" s="64">
        <v>242</v>
      </c>
      <c r="F19" s="63">
        <v>79</v>
      </c>
    </row>
    <row r="20" spans="1:6" ht="12.75">
      <c r="A20" s="61">
        <v>1997</v>
      </c>
      <c r="B20" s="65">
        <v>30077.1215</v>
      </c>
      <c r="C20" s="65">
        <v>9566.6542</v>
      </c>
      <c r="D20" s="78">
        <v>432</v>
      </c>
      <c r="E20" s="78">
        <v>191</v>
      </c>
      <c r="F20" s="79">
        <v>97</v>
      </c>
    </row>
    <row r="21" spans="1:6" ht="12.75">
      <c r="A21" s="61">
        <v>1998</v>
      </c>
      <c r="B21" s="65">
        <v>27218.231</v>
      </c>
      <c r="C21" s="65">
        <v>9069.569000000001</v>
      </c>
      <c r="D21" s="78">
        <v>518</v>
      </c>
      <c r="E21" s="78">
        <v>425</v>
      </c>
      <c r="F21" s="79">
        <v>160</v>
      </c>
    </row>
    <row r="22" spans="1:6" ht="12.75">
      <c r="A22" s="61">
        <v>1999</v>
      </c>
      <c r="B22" s="65">
        <v>30894</v>
      </c>
      <c r="C22" s="65">
        <v>8124</v>
      </c>
      <c r="D22" s="66">
        <v>437.9904458598726</v>
      </c>
      <c r="E22" s="66">
        <v>359.3550955414013</v>
      </c>
      <c r="F22" s="79">
        <v>113</v>
      </c>
    </row>
    <row r="23" spans="1:6" ht="12.75">
      <c r="A23" s="61">
        <v>2000</v>
      </c>
      <c r="B23" s="65">
        <v>38912.711</v>
      </c>
      <c r="C23" s="65">
        <v>12786.902</v>
      </c>
      <c r="D23" s="66">
        <v>599.624</v>
      </c>
      <c r="E23" s="66">
        <v>728.4179999999999</v>
      </c>
      <c r="F23" s="80">
        <v>206.158</v>
      </c>
    </row>
    <row r="24" spans="1:6" ht="12.75">
      <c r="A24" s="61">
        <v>2001</v>
      </c>
      <c r="B24" s="65">
        <v>35645.729</v>
      </c>
      <c r="C24" s="65">
        <v>16323.826</v>
      </c>
      <c r="D24" s="66">
        <v>509.536</v>
      </c>
      <c r="E24" s="66">
        <v>665.767</v>
      </c>
      <c r="F24" s="80">
        <v>322.658</v>
      </c>
    </row>
    <row r="25" spans="1:6" ht="13.5" thickBot="1">
      <c r="A25" s="70">
        <v>2002</v>
      </c>
      <c r="B25" s="71">
        <v>45056.365</v>
      </c>
      <c r="C25" s="71">
        <v>15569.75</v>
      </c>
      <c r="D25" s="71">
        <v>358.345</v>
      </c>
      <c r="E25" s="71">
        <v>1311.211</v>
      </c>
      <c r="F25" s="81">
        <v>323.447</v>
      </c>
    </row>
    <row r="26" spans="1:6" ht="12.75">
      <c r="A26" s="48" t="s">
        <v>56</v>
      </c>
      <c r="B26" s="19"/>
      <c r="C26" s="19"/>
      <c r="D26" s="19"/>
      <c r="E26" s="19"/>
      <c r="F26" s="19"/>
    </row>
    <row r="29" spans="4:7" ht="12.75">
      <c r="D29" s="51"/>
      <c r="F29" s="73"/>
      <c r="G29" s="51"/>
    </row>
    <row r="30" spans="5:6" ht="12.75">
      <c r="E30" s="73"/>
      <c r="F30" s="51"/>
    </row>
  </sheetData>
  <mergeCells count="4">
    <mergeCell ref="B5:F5"/>
    <mergeCell ref="B6:E6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1"/>
  <dimension ref="A1:L75"/>
  <sheetViews>
    <sheetView showGridLines="0" zoomScale="75" zoomScaleNormal="75" workbookViewId="0" topLeftCell="A1">
      <selection activeCell="K12" sqref="K12"/>
    </sheetView>
  </sheetViews>
  <sheetFormatPr defaultColWidth="11.421875" defaultRowHeight="12.75"/>
  <cols>
    <col min="1" max="1" width="35.28125" style="2" customWidth="1"/>
    <col min="2" max="6" width="11.421875" style="2" customWidth="1"/>
    <col min="7" max="7" width="11.28125" style="2" customWidth="1"/>
    <col min="8" max="8" width="11.421875" style="2" customWidth="1"/>
    <col min="9" max="9" width="11.421875" style="19" customWidth="1"/>
    <col min="10" max="10" width="9.140625" style="2" customWidth="1"/>
    <col min="11" max="12" width="11.421875" style="51" customWidth="1"/>
    <col min="13" max="16384" width="11.421875" style="2" customWidth="1"/>
  </cols>
  <sheetData>
    <row r="1" spans="1:12" s="1" customFormat="1" ht="18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K1" s="144"/>
      <c r="L1" s="144"/>
    </row>
    <row r="3" spans="1:10" ht="15">
      <c r="A3" s="205" t="s">
        <v>180</v>
      </c>
      <c r="B3" s="205"/>
      <c r="C3" s="205"/>
      <c r="D3" s="205"/>
      <c r="E3" s="205"/>
      <c r="F3" s="205"/>
      <c r="G3" s="205"/>
      <c r="H3" s="205"/>
      <c r="I3" s="205"/>
      <c r="J3" s="32"/>
    </row>
    <row r="5" spans="1:10" ht="12.75">
      <c r="A5" s="222" t="s">
        <v>26</v>
      </c>
      <c r="B5" s="208" t="s">
        <v>59</v>
      </c>
      <c r="C5" s="208"/>
      <c r="D5" s="208"/>
      <c r="E5" s="208"/>
      <c r="F5" s="208"/>
      <c r="G5" s="208"/>
      <c r="H5" s="218" t="s">
        <v>60</v>
      </c>
      <c r="I5" s="219"/>
      <c r="J5" s="19"/>
    </row>
    <row r="6" spans="1:10" ht="12.75">
      <c r="A6" s="222"/>
      <c r="B6" s="208" t="s">
        <v>182</v>
      </c>
      <c r="C6" s="208"/>
      <c r="D6" s="208" t="s">
        <v>61</v>
      </c>
      <c r="E6" s="208"/>
      <c r="F6" s="208" t="s">
        <v>62</v>
      </c>
      <c r="G6" s="208"/>
      <c r="H6" s="220"/>
      <c r="I6" s="221"/>
      <c r="J6" s="19"/>
    </row>
    <row r="7" spans="1:9" ht="13.5" thickBot="1">
      <c r="A7" s="206"/>
      <c r="B7" s="33">
        <v>2001</v>
      </c>
      <c r="C7" s="33">
        <v>2002</v>
      </c>
      <c r="D7" s="33">
        <v>2001</v>
      </c>
      <c r="E7" s="33">
        <v>2002</v>
      </c>
      <c r="F7" s="148">
        <v>2001</v>
      </c>
      <c r="G7" s="148">
        <v>2002</v>
      </c>
      <c r="H7" s="147">
        <v>2001</v>
      </c>
      <c r="I7" s="147">
        <v>2002</v>
      </c>
    </row>
    <row r="8" spans="1:9" ht="12.75">
      <c r="A8" s="35" t="s">
        <v>29</v>
      </c>
      <c r="B8" s="36">
        <v>48979.431</v>
      </c>
      <c r="C8" s="36">
        <v>41904.352</v>
      </c>
      <c r="D8" s="36">
        <v>35153.333</v>
      </c>
      <c r="E8" s="36">
        <v>25526.006</v>
      </c>
      <c r="F8" s="142">
        <v>2475.159</v>
      </c>
      <c r="G8" s="142">
        <v>4482.667</v>
      </c>
      <c r="H8" s="36">
        <v>134.197</v>
      </c>
      <c r="I8" s="37">
        <v>316.869</v>
      </c>
    </row>
    <row r="9" spans="1:9" ht="12.75">
      <c r="A9" s="38"/>
      <c r="B9" s="39"/>
      <c r="C9" s="39"/>
      <c r="D9" s="39"/>
      <c r="E9" s="39"/>
      <c r="F9" s="143"/>
      <c r="G9" s="143"/>
      <c r="H9" s="143"/>
      <c r="I9" s="154"/>
    </row>
    <row r="10" spans="1:9" ht="12.75">
      <c r="A10" s="135" t="s">
        <v>184</v>
      </c>
      <c r="B10" s="39"/>
      <c r="C10" s="39"/>
      <c r="D10" s="39"/>
      <c r="E10" s="39"/>
      <c r="F10" s="143"/>
      <c r="G10" s="143"/>
      <c r="H10" s="143"/>
      <c r="I10" s="154"/>
    </row>
    <row r="11" spans="1:9" ht="12.75">
      <c r="A11" s="136" t="s">
        <v>63</v>
      </c>
      <c r="B11" s="89">
        <f>SUM(B12:B24)</f>
        <v>27746.123999999996</v>
      </c>
      <c r="C11" s="89">
        <f aca="true" t="shared" si="0" ref="C11:I11">SUM(C12:C24)</f>
        <v>28461.708000000002</v>
      </c>
      <c r="D11" s="89">
        <f>SUM(D12:D24)</f>
        <v>31568.64</v>
      </c>
      <c r="E11" s="89">
        <f t="shared" si="0"/>
        <v>22463.481</v>
      </c>
      <c r="F11" s="149">
        <f>SUM(F12:F24)</f>
        <v>1411.8439999999998</v>
      </c>
      <c r="G11" s="149">
        <f t="shared" si="0"/>
        <v>3505.453</v>
      </c>
      <c r="H11" s="149">
        <f>SUM(H12:H24)</f>
        <v>128.23000000000002</v>
      </c>
      <c r="I11" s="155">
        <f t="shared" si="0"/>
        <v>308.637</v>
      </c>
    </row>
    <row r="12" spans="1:9" ht="12.75">
      <c r="A12" s="41" t="s">
        <v>30</v>
      </c>
      <c r="B12" s="66">
        <v>6999.729</v>
      </c>
      <c r="C12" s="66">
        <v>7481.648</v>
      </c>
      <c r="D12" s="66">
        <v>437.284</v>
      </c>
      <c r="E12" s="66">
        <v>616.697</v>
      </c>
      <c r="F12" s="69">
        <v>220.676</v>
      </c>
      <c r="G12" s="69">
        <v>484.448</v>
      </c>
      <c r="H12" s="69">
        <v>5.235</v>
      </c>
      <c r="I12" s="156">
        <v>0.51</v>
      </c>
    </row>
    <row r="13" spans="1:9" ht="12.75">
      <c r="A13" s="41" t="s">
        <v>31</v>
      </c>
      <c r="B13" s="66">
        <v>1412.163</v>
      </c>
      <c r="C13" s="66">
        <v>1243.407</v>
      </c>
      <c r="D13" s="42" t="s">
        <v>32</v>
      </c>
      <c r="E13" s="42" t="s">
        <v>32</v>
      </c>
      <c r="F13" s="69">
        <v>23.841</v>
      </c>
      <c r="G13" s="150" t="s">
        <v>32</v>
      </c>
      <c r="H13" s="150" t="s">
        <v>32</v>
      </c>
      <c r="I13" s="156">
        <v>0.89</v>
      </c>
    </row>
    <row r="14" spans="1:9" ht="12.75">
      <c r="A14" s="41" t="s">
        <v>33</v>
      </c>
      <c r="B14" s="66">
        <v>859.809</v>
      </c>
      <c r="C14" s="66">
        <v>787.469</v>
      </c>
      <c r="D14" s="66">
        <v>13.89</v>
      </c>
      <c r="E14" s="66">
        <v>58.776</v>
      </c>
      <c r="F14" s="150" t="s">
        <v>32</v>
      </c>
      <c r="G14" s="69">
        <v>24.021</v>
      </c>
      <c r="H14" s="150" t="s">
        <v>32</v>
      </c>
      <c r="I14" s="156">
        <v>84.848</v>
      </c>
    </row>
    <row r="15" spans="1:9" ht="12.75">
      <c r="A15" s="41" t="s">
        <v>34</v>
      </c>
      <c r="B15" s="66">
        <v>992.488</v>
      </c>
      <c r="C15" s="66">
        <v>806.482</v>
      </c>
      <c r="D15" s="66">
        <v>266.061</v>
      </c>
      <c r="E15" s="66">
        <v>28.156</v>
      </c>
      <c r="F15" s="150" t="s">
        <v>32</v>
      </c>
      <c r="G15" s="150" t="s">
        <v>32</v>
      </c>
      <c r="H15" s="69">
        <v>8.21</v>
      </c>
      <c r="I15" s="156">
        <v>6.445</v>
      </c>
    </row>
    <row r="16" spans="1:9" ht="12.75">
      <c r="A16" s="41" t="s">
        <v>64</v>
      </c>
      <c r="B16" s="66">
        <v>117.957</v>
      </c>
      <c r="C16" s="66">
        <v>70.882</v>
      </c>
      <c r="D16" s="42" t="s">
        <v>32</v>
      </c>
      <c r="E16" s="42" t="s">
        <v>32</v>
      </c>
      <c r="F16" s="150" t="s">
        <v>32</v>
      </c>
      <c r="G16" s="150" t="s">
        <v>32</v>
      </c>
      <c r="H16" s="69">
        <v>15.965</v>
      </c>
      <c r="I16" s="156">
        <v>23.062</v>
      </c>
    </row>
    <row r="17" spans="1:9" ht="12.75">
      <c r="A17" s="41" t="s">
        <v>35</v>
      </c>
      <c r="B17" s="66">
        <v>5657.506</v>
      </c>
      <c r="C17" s="66">
        <v>6273.179</v>
      </c>
      <c r="D17" s="66">
        <v>4375.998</v>
      </c>
      <c r="E17" s="66">
        <v>2131.823</v>
      </c>
      <c r="F17" s="69">
        <v>87.911</v>
      </c>
      <c r="G17" s="69">
        <v>981.056</v>
      </c>
      <c r="H17" s="69">
        <v>13.657</v>
      </c>
      <c r="I17" s="156">
        <v>25.481</v>
      </c>
    </row>
    <row r="18" spans="1:9" ht="12.75">
      <c r="A18" s="41" t="s">
        <v>36</v>
      </c>
      <c r="B18" s="66">
        <v>963.165</v>
      </c>
      <c r="C18" s="66">
        <v>200.716</v>
      </c>
      <c r="D18" s="66">
        <v>2272.665</v>
      </c>
      <c r="E18" s="66">
        <v>2487.411</v>
      </c>
      <c r="F18" s="69">
        <v>839.5</v>
      </c>
      <c r="G18" s="69">
        <v>330.208</v>
      </c>
      <c r="H18" s="69">
        <v>10.646</v>
      </c>
      <c r="I18" s="156">
        <v>6.696</v>
      </c>
    </row>
    <row r="19" spans="1:9" ht="12.75">
      <c r="A19" s="41" t="s">
        <v>37</v>
      </c>
      <c r="B19" s="66">
        <v>1628.766</v>
      </c>
      <c r="C19" s="66">
        <v>2348.232</v>
      </c>
      <c r="D19" s="66">
        <v>1684.366</v>
      </c>
      <c r="E19" s="66">
        <v>743.373</v>
      </c>
      <c r="F19" s="150" t="s">
        <v>32</v>
      </c>
      <c r="G19" s="150" t="s">
        <v>32</v>
      </c>
      <c r="H19" s="150" t="s">
        <v>32</v>
      </c>
      <c r="I19" s="151" t="s">
        <v>32</v>
      </c>
    </row>
    <row r="20" spans="1:9" ht="12.75">
      <c r="A20" s="41" t="s">
        <v>38</v>
      </c>
      <c r="B20" s="66">
        <v>1634.976</v>
      </c>
      <c r="C20" s="66">
        <v>1510.081</v>
      </c>
      <c r="D20" s="66">
        <v>5458.66</v>
      </c>
      <c r="E20" s="66">
        <v>3918.707</v>
      </c>
      <c r="F20" s="69">
        <v>153.153</v>
      </c>
      <c r="G20" s="69">
        <v>81.974</v>
      </c>
      <c r="H20" s="69">
        <v>73.415</v>
      </c>
      <c r="I20" s="156">
        <v>155.395</v>
      </c>
    </row>
    <row r="21" spans="1:9" ht="12.75">
      <c r="A21" s="41" t="s">
        <v>39</v>
      </c>
      <c r="B21" s="66">
        <v>1782.826</v>
      </c>
      <c r="C21" s="66">
        <v>1363.41</v>
      </c>
      <c r="D21" s="66">
        <v>489.523</v>
      </c>
      <c r="E21" s="66">
        <v>495.88</v>
      </c>
      <c r="F21" s="69">
        <v>86.763</v>
      </c>
      <c r="G21" s="69">
        <v>1549.208</v>
      </c>
      <c r="H21" s="150" t="s">
        <v>32</v>
      </c>
      <c r="I21" s="151" t="s">
        <v>32</v>
      </c>
    </row>
    <row r="22" spans="1:9" ht="12.75">
      <c r="A22" s="41" t="s">
        <v>40</v>
      </c>
      <c r="B22" s="66">
        <v>1012.71</v>
      </c>
      <c r="C22" s="66">
        <v>1719.972</v>
      </c>
      <c r="D22" s="66">
        <v>527.169</v>
      </c>
      <c r="E22" s="66">
        <v>503.53</v>
      </c>
      <c r="F22" s="150" t="s">
        <v>32</v>
      </c>
      <c r="G22" s="69">
        <v>54.538</v>
      </c>
      <c r="H22" s="150" t="s">
        <v>32</v>
      </c>
      <c r="I22" s="151" t="s">
        <v>32</v>
      </c>
    </row>
    <row r="23" spans="1:9" ht="12.75">
      <c r="A23" s="41" t="s">
        <v>41</v>
      </c>
      <c r="B23" s="66">
        <v>4564.537</v>
      </c>
      <c r="C23" s="66">
        <v>4528.878</v>
      </c>
      <c r="D23" s="66">
        <v>15795.913</v>
      </c>
      <c r="E23" s="66">
        <v>11350.019</v>
      </c>
      <c r="F23" s="150" t="s">
        <v>32</v>
      </c>
      <c r="G23" s="150" t="s">
        <v>32</v>
      </c>
      <c r="H23" s="69">
        <v>1.102</v>
      </c>
      <c r="I23" s="156">
        <v>5.31</v>
      </c>
    </row>
    <row r="24" spans="1:9" ht="12.75">
      <c r="A24" s="41" t="s">
        <v>57</v>
      </c>
      <c r="B24" s="66">
        <v>119.492</v>
      </c>
      <c r="C24" s="66">
        <v>127.352</v>
      </c>
      <c r="D24" s="66">
        <v>247.111</v>
      </c>
      <c r="E24" s="66">
        <v>129.109</v>
      </c>
      <c r="F24" s="150" t="s">
        <v>32</v>
      </c>
      <c r="G24" s="150" t="s">
        <v>32</v>
      </c>
      <c r="H24" s="150" t="s">
        <v>32</v>
      </c>
      <c r="I24" s="151" t="s">
        <v>32</v>
      </c>
    </row>
    <row r="25" spans="1:9" ht="12.75">
      <c r="A25" s="38" t="s">
        <v>42</v>
      </c>
      <c r="B25" s="42"/>
      <c r="C25" s="42"/>
      <c r="D25" s="42"/>
      <c r="E25" s="42"/>
      <c r="F25" s="150"/>
      <c r="G25" s="150"/>
      <c r="H25" s="150"/>
      <c r="I25" s="151"/>
    </row>
    <row r="26" spans="1:9" ht="12.75">
      <c r="A26" s="137" t="s">
        <v>43</v>
      </c>
      <c r="B26" s="42"/>
      <c r="C26" s="42"/>
      <c r="D26" s="42"/>
      <c r="E26" s="42"/>
      <c r="F26" s="150"/>
      <c r="G26" s="150"/>
      <c r="H26" s="150"/>
      <c r="I26" s="151"/>
    </row>
    <row r="27" spans="1:9" ht="12.75">
      <c r="A27" s="41" t="s">
        <v>44</v>
      </c>
      <c r="B27" s="66">
        <v>63.029</v>
      </c>
      <c r="C27" s="66">
        <v>79.509</v>
      </c>
      <c r="D27" s="66">
        <v>58.7</v>
      </c>
      <c r="E27" s="66">
        <v>298.25</v>
      </c>
      <c r="F27" s="150" t="s">
        <v>32</v>
      </c>
      <c r="G27" s="69">
        <v>6.1</v>
      </c>
      <c r="H27" s="150" t="s">
        <v>32</v>
      </c>
      <c r="I27" s="151" t="s">
        <v>32</v>
      </c>
    </row>
    <row r="28" spans="1:9" ht="12.75">
      <c r="A28" s="41" t="s">
        <v>58</v>
      </c>
      <c r="B28" s="66">
        <v>288.75</v>
      </c>
      <c r="C28" s="66">
        <v>358.1</v>
      </c>
      <c r="D28" s="66">
        <v>387.5</v>
      </c>
      <c r="E28" s="66">
        <v>371</v>
      </c>
      <c r="F28" s="69">
        <v>263.126</v>
      </c>
      <c r="G28" s="69">
        <v>110.602</v>
      </c>
      <c r="H28" s="150" t="s">
        <v>32</v>
      </c>
      <c r="I28" s="151" t="s">
        <v>32</v>
      </c>
    </row>
    <row r="29" spans="1:9" ht="12.75">
      <c r="A29" s="41" t="s">
        <v>65</v>
      </c>
      <c r="B29" s="66">
        <v>82.785</v>
      </c>
      <c r="C29" s="42" t="s">
        <v>32</v>
      </c>
      <c r="D29" s="42" t="s">
        <v>32</v>
      </c>
      <c r="E29" s="42" t="s">
        <v>32</v>
      </c>
      <c r="F29" s="150" t="s">
        <v>32</v>
      </c>
      <c r="G29" s="150" t="s">
        <v>32</v>
      </c>
      <c r="H29" s="150" t="s">
        <v>32</v>
      </c>
      <c r="I29" s="151" t="s">
        <v>32</v>
      </c>
    </row>
    <row r="30" spans="1:9" ht="12.75">
      <c r="A30" s="41" t="s">
        <v>66</v>
      </c>
      <c r="B30" s="66">
        <v>203.902</v>
      </c>
      <c r="C30" s="66">
        <v>132.986</v>
      </c>
      <c r="D30" s="42" t="s">
        <v>32</v>
      </c>
      <c r="E30" s="42" t="s">
        <v>32</v>
      </c>
      <c r="F30" s="150" t="s">
        <v>32</v>
      </c>
      <c r="G30" s="150" t="s">
        <v>32</v>
      </c>
      <c r="H30" s="150" t="s">
        <v>32</v>
      </c>
      <c r="I30" s="151" t="s">
        <v>32</v>
      </c>
    </row>
    <row r="31" spans="1:9" ht="12.75">
      <c r="A31" s="41" t="s">
        <v>67</v>
      </c>
      <c r="B31" s="42" t="s">
        <v>32</v>
      </c>
      <c r="C31" s="42" t="s">
        <v>32</v>
      </c>
      <c r="D31" s="42" t="s">
        <v>32</v>
      </c>
      <c r="E31" s="42" t="s">
        <v>32</v>
      </c>
      <c r="F31" s="150" t="s">
        <v>32</v>
      </c>
      <c r="G31" s="150" t="s">
        <v>32</v>
      </c>
      <c r="H31" s="150" t="s">
        <v>32</v>
      </c>
      <c r="I31" s="151" t="s">
        <v>32</v>
      </c>
    </row>
    <row r="32" spans="1:10" ht="12.75">
      <c r="A32" s="41" t="s">
        <v>68</v>
      </c>
      <c r="B32" s="66">
        <v>672.656</v>
      </c>
      <c r="C32" s="66">
        <v>499.86</v>
      </c>
      <c r="D32" s="42" t="s">
        <v>32</v>
      </c>
      <c r="E32" s="42" t="s">
        <v>32</v>
      </c>
      <c r="F32" s="150" t="s">
        <v>32</v>
      </c>
      <c r="G32" s="150" t="s">
        <v>32</v>
      </c>
      <c r="H32" s="150" t="s">
        <v>32</v>
      </c>
      <c r="I32" s="151" t="s">
        <v>32</v>
      </c>
      <c r="J32" s="50"/>
    </row>
    <row r="33" spans="1:10" ht="12.75">
      <c r="A33" s="41" t="s">
        <v>69</v>
      </c>
      <c r="B33" s="66">
        <v>592.862</v>
      </c>
      <c r="C33" s="66">
        <v>668.5</v>
      </c>
      <c r="D33" s="42" t="s">
        <v>32</v>
      </c>
      <c r="E33" s="42" t="s">
        <v>32</v>
      </c>
      <c r="F33" s="150" t="s">
        <v>32</v>
      </c>
      <c r="G33" s="150" t="s">
        <v>32</v>
      </c>
      <c r="H33" s="150" t="s">
        <v>32</v>
      </c>
      <c r="I33" s="151" t="s">
        <v>32</v>
      </c>
      <c r="J33" s="50"/>
    </row>
    <row r="34" spans="1:9" ht="12.75">
      <c r="A34" s="41" t="s">
        <v>46</v>
      </c>
      <c r="B34" s="66">
        <v>57.692</v>
      </c>
      <c r="C34" s="66">
        <v>79.309</v>
      </c>
      <c r="D34" s="42" t="s">
        <v>32</v>
      </c>
      <c r="E34" s="42" t="s">
        <v>32</v>
      </c>
      <c r="F34" s="150" t="s">
        <v>32</v>
      </c>
      <c r="G34" s="150" t="s">
        <v>32</v>
      </c>
      <c r="H34" s="150" t="s">
        <v>32</v>
      </c>
      <c r="I34" s="156">
        <v>1.196</v>
      </c>
    </row>
    <row r="35" spans="1:9" ht="12.75">
      <c r="A35" s="41" t="s">
        <v>47</v>
      </c>
      <c r="B35" s="66">
        <v>406.264</v>
      </c>
      <c r="C35" s="66">
        <v>149.022</v>
      </c>
      <c r="D35" s="42" t="s">
        <v>32</v>
      </c>
      <c r="E35" s="42" t="s">
        <v>32</v>
      </c>
      <c r="F35" s="150" t="s">
        <v>32</v>
      </c>
      <c r="G35" s="150" t="s">
        <v>32</v>
      </c>
      <c r="H35" s="150" t="s">
        <v>32</v>
      </c>
      <c r="I35" s="156">
        <v>2.1</v>
      </c>
    </row>
    <row r="36" spans="1:9" ht="12.75">
      <c r="A36" s="41" t="s">
        <v>48</v>
      </c>
      <c r="B36" s="42" t="s">
        <v>32</v>
      </c>
      <c r="C36" s="66">
        <v>20</v>
      </c>
      <c r="D36" s="42" t="s">
        <v>32</v>
      </c>
      <c r="E36" s="42" t="s">
        <v>32</v>
      </c>
      <c r="F36" s="150" t="s">
        <v>32</v>
      </c>
      <c r="G36" s="150" t="s">
        <v>32</v>
      </c>
      <c r="H36" s="150" t="s">
        <v>32</v>
      </c>
      <c r="I36" s="151" t="s">
        <v>32</v>
      </c>
    </row>
    <row r="37" spans="1:9" ht="12.75">
      <c r="A37" s="41" t="s">
        <v>49</v>
      </c>
      <c r="B37" s="42" t="s">
        <v>32</v>
      </c>
      <c r="C37" s="42" t="s">
        <v>32</v>
      </c>
      <c r="D37" s="66">
        <v>20</v>
      </c>
      <c r="E37" s="66">
        <v>6.19</v>
      </c>
      <c r="F37" s="150" t="s">
        <v>32</v>
      </c>
      <c r="G37" s="150" t="s">
        <v>32</v>
      </c>
      <c r="H37" s="150" t="s">
        <v>32</v>
      </c>
      <c r="I37" s="151" t="s">
        <v>32</v>
      </c>
    </row>
    <row r="38" spans="1:9" ht="12.75">
      <c r="A38" s="41"/>
      <c r="B38" s="42"/>
      <c r="C38" s="42"/>
      <c r="D38" s="42"/>
      <c r="E38" s="42"/>
      <c r="F38" s="150"/>
      <c r="G38" s="150"/>
      <c r="H38" s="150"/>
      <c r="I38" s="151"/>
    </row>
    <row r="39" spans="1:9" ht="12.75">
      <c r="A39" s="135" t="s">
        <v>183</v>
      </c>
      <c r="B39" s="42"/>
      <c r="C39" s="42"/>
      <c r="D39" s="42"/>
      <c r="E39" s="42"/>
      <c r="F39" s="150"/>
      <c r="G39" s="150"/>
      <c r="H39" s="150"/>
      <c r="I39" s="151"/>
    </row>
    <row r="40" spans="1:9" ht="12.75">
      <c r="A40" s="41" t="s">
        <v>50</v>
      </c>
      <c r="B40" s="42" t="s">
        <v>32</v>
      </c>
      <c r="C40" s="42" t="s">
        <v>32</v>
      </c>
      <c r="D40" s="66">
        <v>31.452</v>
      </c>
      <c r="E40" s="66">
        <v>42.032</v>
      </c>
      <c r="F40" s="150" t="s">
        <v>32</v>
      </c>
      <c r="G40" s="69">
        <v>1.365</v>
      </c>
      <c r="H40" s="150" t="s">
        <v>32</v>
      </c>
      <c r="I40" s="151" t="s">
        <v>32</v>
      </c>
    </row>
    <row r="41" spans="1:9" ht="12.75">
      <c r="A41" s="41" t="s">
        <v>51</v>
      </c>
      <c r="B41" s="66">
        <v>26.987</v>
      </c>
      <c r="C41" s="66">
        <v>99.72</v>
      </c>
      <c r="D41" s="66">
        <v>403.928</v>
      </c>
      <c r="E41" s="66">
        <v>305.338</v>
      </c>
      <c r="F41" s="69">
        <v>22.22</v>
      </c>
      <c r="G41" s="69">
        <v>12.586</v>
      </c>
      <c r="H41" s="150" t="s">
        <v>32</v>
      </c>
      <c r="I41" s="151" t="s">
        <v>32</v>
      </c>
    </row>
    <row r="42" spans="1:9" ht="12.75">
      <c r="A42" s="41" t="s">
        <v>70</v>
      </c>
      <c r="B42" s="66">
        <v>773.307</v>
      </c>
      <c r="C42" s="66">
        <v>35.346</v>
      </c>
      <c r="D42" s="42" t="s">
        <v>32</v>
      </c>
      <c r="E42" s="42" t="s">
        <v>32</v>
      </c>
      <c r="F42" s="150" t="s">
        <v>32</v>
      </c>
      <c r="G42" s="150" t="s">
        <v>32</v>
      </c>
      <c r="H42" s="150" t="s">
        <v>32</v>
      </c>
      <c r="I42" s="151" t="s">
        <v>32</v>
      </c>
    </row>
    <row r="43" spans="1:9" ht="12.75">
      <c r="A43" s="41" t="s">
        <v>52</v>
      </c>
      <c r="B43" s="66">
        <v>270.211</v>
      </c>
      <c r="C43" s="66">
        <v>218.135</v>
      </c>
      <c r="D43" s="66">
        <v>65.319</v>
      </c>
      <c r="E43" s="42" t="s">
        <v>32</v>
      </c>
      <c r="F43" s="69">
        <v>20.787</v>
      </c>
      <c r="G43" s="150" t="s">
        <v>32</v>
      </c>
      <c r="H43" s="69">
        <v>2.234</v>
      </c>
      <c r="I43" s="156">
        <v>1.843</v>
      </c>
    </row>
    <row r="44" spans="1:9" ht="12.75">
      <c r="A44" s="41" t="s">
        <v>53</v>
      </c>
      <c r="B44" s="66">
        <v>6267.478</v>
      </c>
      <c r="C44" s="66">
        <v>4512.454</v>
      </c>
      <c r="D44" s="66">
        <v>18.5</v>
      </c>
      <c r="E44" s="66">
        <v>35.666</v>
      </c>
      <c r="F44" s="69">
        <v>62.305</v>
      </c>
      <c r="G44" s="69">
        <v>51.461</v>
      </c>
      <c r="H44" s="69">
        <v>1.406</v>
      </c>
      <c r="I44" s="156">
        <v>1.78</v>
      </c>
    </row>
    <row r="45" spans="1:9" ht="12.75">
      <c r="A45" s="41" t="s">
        <v>71</v>
      </c>
      <c r="B45" s="42" t="s">
        <v>32</v>
      </c>
      <c r="C45" s="42" t="s">
        <v>32</v>
      </c>
      <c r="D45" s="66">
        <v>1203.3</v>
      </c>
      <c r="E45" s="66">
        <v>758.495</v>
      </c>
      <c r="F45" s="150" t="s">
        <v>32</v>
      </c>
      <c r="G45" s="150" t="s">
        <v>32</v>
      </c>
      <c r="H45" s="150" t="s">
        <v>32</v>
      </c>
      <c r="I45" s="151" t="s">
        <v>32</v>
      </c>
    </row>
    <row r="46" spans="1:9" ht="12.75">
      <c r="A46" s="41" t="s">
        <v>73</v>
      </c>
      <c r="B46" s="66">
        <v>159.92</v>
      </c>
      <c r="C46" s="66">
        <v>159.92</v>
      </c>
      <c r="D46" s="66">
        <v>20.5</v>
      </c>
      <c r="E46" s="42" t="s">
        <v>32</v>
      </c>
      <c r="F46" s="150" t="s">
        <v>32</v>
      </c>
      <c r="G46" s="150" t="s">
        <v>32</v>
      </c>
      <c r="H46" s="150" t="s">
        <v>32</v>
      </c>
      <c r="I46" s="151" t="s">
        <v>32</v>
      </c>
    </row>
    <row r="47" spans="1:9" ht="12.75">
      <c r="A47" s="41" t="s">
        <v>72</v>
      </c>
      <c r="B47" s="66">
        <v>409.869</v>
      </c>
      <c r="C47" s="66">
        <v>215.359</v>
      </c>
      <c r="D47" s="42" t="s">
        <v>32</v>
      </c>
      <c r="E47" s="66">
        <v>47.262</v>
      </c>
      <c r="F47" s="150" t="s">
        <v>32</v>
      </c>
      <c r="G47" s="150" t="s">
        <v>32</v>
      </c>
      <c r="H47" s="150" t="s">
        <v>32</v>
      </c>
      <c r="I47" s="151" t="s">
        <v>32</v>
      </c>
    </row>
    <row r="48" spans="1:9" ht="12.75">
      <c r="A48" s="41" t="s">
        <v>55</v>
      </c>
      <c r="B48" s="66">
        <v>22.23</v>
      </c>
      <c r="C48" s="66">
        <v>44.71</v>
      </c>
      <c r="D48" s="66">
        <v>117.71</v>
      </c>
      <c r="E48" s="66">
        <v>387.24</v>
      </c>
      <c r="F48" s="150" t="s">
        <v>32</v>
      </c>
      <c r="G48" s="150" t="s">
        <v>32</v>
      </c>
      <c r="H48" s="150" t="s">
        <v>32</v>
      </c>
      <c r="I48" s="151" t="s">
        <v>32</v>
      </c>
    </row>
    <row r="49" spans="1:9" ht="13.5" thickBot="1">
      <c r="A49" s="45" t="s">
        <v>186</v>
      </c>
      <c r="B49" s="152" t="s">
        <v>32</v>
      </c>
      <c r="C49" s="138">
        <v>23.035</v>
      </c>
      <c r="D49" s="152" t="s">
        <v>32</v>
      </c>
      <c r="E49" s="138">
        <v>54.064</v>
      </c>
      <c r="F49" s="152" t="s">
        <v>32</v>
      </c>
      <c r="G49" s="152" t="s">
        <v>32</v>
      </c>
      <c r="H49" s="152" t="s">
        <v>32</v>
      </c>
      <c r="I49" s="153" t="s">
        <v>32</v>
      </c>
    </row>
    <row r="50" spans="1:8" ht="12.75">
      <c r="A50" s="48" t="s">
        <v>56</v>
      </c>
      <c r="B50" s="19"/>
      <c r="C50" s="19"/>
      <c r="D50" s="19"/>
      <c r="E50" s="19"/>
      <c r="F50" s="19"/>
      <c r="G50" s="19"/>
      <c r="H50" s="19"/>
    </row>
    <row r="51" ht="12.75">
      <c r="A51" s="2" t="s">
        <v>42</v>
      </c>
    </row>
    <row r="52" ht="12.75">
      <c r="A52" s="2" t="s">
        <v>42</v>
      </c>
    </row>
    <row r="53" ht="12.75">
      <c r="A53" s="2" t="s">
        <v>42</v>
      </c>
    </row>
    <row r="54" ht="12.75">
      <c r="A54" s="2" t="s">
        <v>42</v>
      </c>
    </row>
    <row r="55" ht="12.75">
      <c r="A55" s="2" t="s">
        <v>42</v>
      </c>
    </row>
    <row r="56" ht="12.75">
      <c r="A56" s="2" t="s">
        <v>42</v>
      </c>
    </row>
    <row r="57" ht="12.75">
      <c r="A57" s="2" t="s">
        <v>42</v>
      </c>
    </row>
    <row r="58" ht="12.75">
      <c r="A58" s="2" t="s">
        <v>42</v>
      </c>
    </row>
    <row r="59" ht="12.75">
      <c r="A59" s="2" t="s">
        <v>42</v>
      </c>
    </row>
    <row r="60" ht="12.75">
      <c r="A60" s="2" t="s">
        <v>42</v>
      </c>
    </row>
    <row r="61" ht="12.75">
      <c r="A61" s="2" t="s">
        <v>42</v>
      </c>
    </row>
    <row r="62" ht="12.75">
      <c r="A62" s="2" t="s">
        <v>42</v>
      </c>
    </row>
    <row r="63" ht="12.75">
      <c r="A63" s="2" t="s">
        <v>42</v>
      </c>
    </row>
    <row r="64" ht="12.75">
      <c r="A64" s="2" t="s">
        <v>42</v>
      </c>
    </row>
    <row r="65" ht="12.75">
      <c r="A65" s="2" t="s">
        <v>42</v>
      </c>
    </row>
    <row r="66" ht="12.75">
      <c r="A66" s="2" t="s">
        <v>42</v>
      </c>
    </row>
    <row r="67" ht="12.75">
      <c r="A67" s="2" t="s">
        <v>42</v>
      </c>
    </row>
    <row r="68" ht="12.75">
      <c r="A68" s="2" t="s">
        <v>42</v>
      </c>
    </row>
    <row r="69" ht="12.75">
      <c r="A69" s="2" t="s">
        <v>42</v>
      </c>
    </row>
    <row r="70" ht="12.75">
      <c r="A70" s="2" t="s">
        <v>42</v>
      </c>
    </row>
    <row r="71" ht="12.75">
      <c r="A71" s="2" t="s">
        <v>42</v>
      </c>
    </row>
    <row r="72" ht="12.75">
      <c r="A72" s="2" t="s">
        <v>42</v>
      </c>
    </row>
    <row r="73" ht="12.75">
      <c r="A73" s="2" t="s">
        <v>42</v>
      </c>
    </row>
    <row r="74" ht="12.75">
      <c r="A74" s="2" t="s">
        <v>42</v>
      </c>
    </row>
    <row r="75" ht="12.75">
      <c r="A75" s="2" t="s">
        <v>42</v>
      </c>
    </row>
  </sheetData>
  <mergeCells count="8">
    <mergeCell ref="A1:I1"/>
    <mergeCell ref="H5:I6"/>
    <mergeCell ref="A3:I3"/>
    <mergeCell ref="A5:A7"/>
    <mergeCell ref="B5:G5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2005-02-03T09:43:44Z</cp:lastPrinted>
  <dcterms:created xsi:type="dcterms:W3CDTF">2003-08-07T08:19:34Z</dcterms:created>
  <dcterms:modified xsi:type="dcterms:W3CDTF">2005-02-03T09:45:18Z</dcterms:modified>
  <cp:category/>
  <cp:version/>
  <cp:contentType/>
  <cp:contentStatus/>
</cp:coreProperties>
</file>