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Indice" sheetId="1" r:id="rId1"/>
    <sheet name="23.1" sheetId="2" r:id="rId2"/>
    <sheet name="23.2 (06)" sheetId="3" r:id="rId3"/>
    <sheet name="23.2 (07)" sheetId="4" r:id="rId4"/>
    <sheet name="23.3 (06)" sheetId="5" r:id="rId5"/>
    <sheet name="23.3 (07)" sheetId="6" r:id="rId6"/>
    <sheet name="23.4 (06)" sheetId="7" r:id="rId7"/>
    <sheet name="23.4 (07)" sheetId="8" r:id="rId8"/>
    <sheet name="23.5" sheetId="9" r:id="rId9"/>
    <sheet name="23.6" sheetId="10" r:id="rId10"/>
    <sheet name="23.7" sheetId="11" r:id="rId11"/>
    <sheet name="23.8 (06)" sheetId="12" r:id="rId12"/>
    <sheet name="23.8 (07)" sheetId="13" r:id="rId13"/>
    <sheet name="23.9 (06)" sheetId="14" r:id="rId14"/>
    <sheet name="23.9 (07)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A" localSheetId="1">'[3]p395fao'!$B$75</definedName>
    <definedName name="\A" localSheetId="2">'[3]p395fao'!$B$75</definedName>
    <definedName name="\A" localSheetId="3">'[3]p395fao'!$B$75</definedName>
    <definedName name="\A" localSheetId="4">'[3]p395fao'!$B$75</definedName>
    <definedName name="\A" localSheetId="5">'[3]p395fao'!$B$75</definedName>
    <definedName name="\A" localSheetId="6">'[17]p395fao'!$B$75</definedName>
    <definedName name="\A" localSheetId="7">'[17]p395fao'!$B$75</definedName>
    <definedName name="\A" localSheetId="8">'[3]p395fao'!$B$75</definedName>
    <definedName name="\A" localSheetId="9">'[17]p395fao'!$B$75</definedName>
    <definedName name="\A" localSheetId="10">'[17]p395fao'!$B$75</definedName>
    <definedName name="\A" localSheetId="11">'[17]p395fao'!$B$75</definedName>
    <definedName name="\A" localSheetId="12">'[17]p395fao'!$B$75</definedName>
    <definedName name="\A" localSheetId="13">'[17]p395fao'!$B$75</definedName>
    <definedName name="\A" localSheetId="14">'[17]p395fao'!$B$75</definedName>
    <definedName name="\A">#REF!</definedName>
    <definedName name="\B" localSheetId="6">#REF!</definedName>
    <definedName name="\B" localSheetId="7">#REF!</definedName>
    <definedName name="\B">'[7]p405'!#REF!</definedName>
    <definedName name="\C" localSheetId="1">'[3]p395fao'!$B$77</definedName>
    <definedName name="\C" localSheetId="2">'[3]p395fao'!$B$77</definedName>
    <definedName name="\C" localSheetId="3">'[3]p395fao'!$B$77</definedName>
    <definedName name="\C" localSheetId="4">'[3]p395fao'!$B$77</definedName>
    <definedName name="\C" localSheetId="5">'[3]p395fao'!$B$77</definedName>
    <definedName name="\C" localSheetId="6">'[17]p395fao'!$B$77</definedName>
    <definedName name="\C" localSheetId="7">'[17]p395fao'!$B$77</definedName>
    <definedName name="\C" localSheetId="8">'[3]p395fao'!$B$77</definedName>
    <definedName name="\C" localSheetId="9">'[17]p395fao'!$B$77</definedName>
    <definedName name="\C" localSheetId="10">'[17]p395fao'!$B$77</definedName>
    <definedName name="\C" localSheetId="11">'[17]p395fao'!$B$77</definedName>
    <definedName name="\C" localSheetId="12">'[17]p395fao'!$B$77</definedName>
    <definedName name="\C" localSheetId="13">'[17]p395fao'!$B$77</definedName>
    <definedName name="\C" localSheetId="14">'[17]p395fao'!$B$77</definedName>
    <definedName name="\C">#REF!</definedName>
    <definedName name="\D" localSheetId="6">'[10]19.11-12'!$B$51</definedName>
    <definedName name="\D" localSheetId="7">'[10]19.11-12'!$B$51</definedName>
    <definedName name="\D">'[3]p395fao'!$B$79</definedName>
    <definedName name="\G" localSheetId="1">'[3]p395fao'!#REF!</definedName>
    <definedName name="\G" localSheetId="2">'[3]p395fao'!#REF!</definedName>
    <definedName name="\G" localSheetId="3">'[3]p395fao'!#REF!</definedName>
    <definedName name="\G" localSheetId="4">'[3]p395fao'!#REF!</definedName>
    <definedName name="\G" localSheetId="5">'[3]p395fao'!#REF!</definedName>
    <definedName name="\G" localSheetId="6">'[17]p395fao'!#REF!</definedName>
    <definedName name="\G" localSheetId="7">'[17]p395fao'!#REF!</definedName>
    <definedName name="\G" localSheetId="8">'[3]p395fao'!#REF!</definedName>
    <definedName name="\G" localSheetId="9">'[17]p395fao'!#REF!</definedName>
    <definedName name="\G" localSheetId="10">'[17]p395fao'!#REF!</definedName>
    <definedName name="\G" localSheetId="11">'[17]p395fao'!#REF!</definedName>
    <definedName name="\G" localSheetId="12">'[17]p395fao'!#REF!</definedName>
    <definedName name="\G" localSheetId="13">'[17]p395fao'!#REF!</definedName>
    <definedName name="\G" localSheetId="14">'[17]p395fao'!#REF!</definedName>
    <definedName name="\G">#REF!</definedName>
    <definedName name="\I" localSheetId="6">#REF!</definedName>
    <definedName name="\I" localSheetId="7">#REF!</definedName>
    <definedName name="\I">#REF!</definedName>
    <definedName name="\L" localSheetId="6">'[10]19.11-12'!$B$53</definedName>
    <definedName name="\L" localSheetId="7">'[10]19.11-12'!$B$53</definedName>
    <definedName name="\L">'[3]p395fao'!$B$81</definedName>
    <definedName name="\N" localSheetId="1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10">#REF!</definedName>
    <definedName name="\N" localSheetId="11">#REF!</definedName>
    <definedName name="\N" localSheetId="12">#REF!</definedName>
    <definedName name="\N" localSheetId="13">#REF!</definedName>
    <definedName name="\N" localSheetId="14">#REF!</definedName>
    <definedName name="\N">#REF!</definedName>
    <definedName name="\T" localSheetId="6">'[8]GANADE10'!$B$90</definedName>
    <definedName name="\T" localSheetId="7">'[8]GANADE10'!$B$90</definedName>
    <definedName name="\T">'[3]19.18-19'!#REF!</definedName>
    <definedName name="\x">'[16]Arlleg01'!$IR$8190</definedName>
    <definedName name="\z">'[16]Arlleg01'!$IR$8190</definedName>
    <definedName name="__123Graph_A" localSheetId="6" hidden="1">'[10]19.14-15'!$B$34:$B$37</definedName>
    <definedName name="__123Graph_A" localSheetId="7" hidden="1">'[10]19.14-15'!$B$34:$B$37</definedName>
    <definedName name="__123Graph_A" hidden="1">'[3]p399fao'!#REF!</definedName>
    <definedName name="__123Graph_ACurrent" localSheetId="6" hidden="1">'[10]19.14-15'!$B$34:$B$37</definedName>
    <definedName name="__123Graph_ACurrent" localSheetId="7" hidden="1">'[10]19.14-15'!$B$34:$B$37</definedName>
    <definedName name="__123Graph_ACurrent" hidden="1">'[3]p399fao'!#REF!</definedName>
    <definedName name="__123Graph_AGrßfico1" localSheetId="6" hidden="1">'[10]19.14-15'!$B$34:$B$37</definedName>
    <definedName name="__123Graph_AGrßfico1" localSheetId="7" hidden="1">'[10]19.14-15'!$B$34:$B$37</definedName>
    <definedName name="__123Graph_AGrßfico1" hidden="1">'[3]p399fao'!#REF!</definedName>
    <definedName name="__123Graph_B" localSheetId="1" hidden="1">'[3]p399fao'!#REF!</definedName>
    <definedName name="__123Graph_B" localSheetId="2" hidden="1">'[3]p399fao'!#REF!</definedName>
    <definedName name="__123Graph_B" localSheetId="3" hidden="1">'[3]p399fao'!#REF!</definedName>
    <definedName name="__123Graph_B" localSheetId="4" hidden="1">'[3]p399fao'!#REF!</definedName>
    <definedName name="__123Graph_B" localSheetId="5" hidden="1">'[3]p399fao'!#REF!</definedName>
    <definedName name="__123Graph_B" localSheetId="6" hidden="1">'[17]p399fao'!#REF!</definedName>
    <definedName name="__123Graph_B" localSheetId="7" hidden="1">'[17]p399fao'!#REF!</definedName>
    <definedName name="__123Graph_B" localSheetId="8" hidden="1">'[3]p399fao'!#REF!</definedName>
    <definedName name="__123Graph_B" localSheetId="9" hidden="1">'[17]p399fao'!#REF!</definedName>
    <definedName name="__123Graph_B" localSheetId="10" hidden="1">'[17]p399fao'!#REF!</definedName>
    <definedName name="__123Graph_B" localSheetId="11" hidden="1">'[17]p399fao'!#REF!</definedName>
    <definedName name="__123Graph_B" localSheetId="12" hidden="1">'[17]p399fao'!#REF!</definedName>
    <definedName name="__123Graph_B" localSheetId="13" hidden="1">'[17]p399fao'!#REF!</definedName>
    <definedName name="__123Graph_B" localSheetId="14" hidden="1">'[17]p399fao'!#REF!</definedName>
    <definedName name="__123Graph_B" hidden="1">'[1]p122'!#REF!</definedName>
    <definedName name="__123Graph_BCurrent" localSheetId="6" hidden="1">'[10]19.14-15'!#REF!</definedName>
    <definedName name="__123Graph_BCurrent" localSheetId="7" hidden="1">'[10]19.14-15'!#REF!</definedName>
    <definedName name="__123Graph_BCurrent" hidden="1">'[3]p399fao'!#REF!</definedName>
    <definedName name="__123Graph_BGrßfico1" localSheetId="6" hidden="1">'[10]19.14-15'!#REF!</definedName>
    <definedName name="__123Graph_BGrßfico1" localSheetId="7" hidden="1">'[10]19.14-15'!#REF!</definedName>
    <definedName name="__123Graph_BGrßfico1" hidden="1">'[3]p399fao'!#REF!</definedName>
    <definedName name="__123Graph_C" localSheetId="6" hidden="1">'[10]19.14-15'!$C$34:$C$37</definedName>
    <definedName name="__123Graph_C" localSheetId="7" hidden="1">'[10]19.14-15'!$C$34:$C$37</definedName>
    <definedName name="__123Graph_C" hidden="1">'[3]p399fao'!#REF!</definedName>
    <definedName name="__123Graph_CCurrent" localSheetId="6" hidden="1">'[10]19.14-15'!$C$34:$C$37</definedName>
    <definedName name="__123Graph_CCurrent" localSheetId="7" hidden="1">'[10]19.14-15'!$C$34:$C$37</definedName>
    <definedName name="__123Graph_CCurrent" hidden="1">'[3]p399fao'!#REF!</definedName>
    <definedName name="__123Graph_CGrßfico1" localSheetId="6" hidden="1">'[10]19.14-15'!$C$34:$C$37</definedName>
    <definedName name="__123Graph_CGrßfico1" localSheetId="7" hidden="1">'[10]19.14-15'!$C$34:$C$37</definedName>
    <definedName name="__123Graph_CGrßfico1" hidden="1">'[3]p399fao'!#REF!</definedName>
    <definedName name="__123Graph_D" localSheetId="1" hidden="1">'[3]p399fao'!#REF!</definedName>
    <definedName name="__123Graph_D" localSheetId="2" hidden="1">'[3]p399fao'!#REF!</definedName>
    <definedName name="__123Graph_D" localSheetId="3" hidden="1">'[3]p399fao'!#REF!</definedName>
    <definedName name="__123Graph_D" localSheetId="4" hidden="1">'[3]p399fao'!#REF!</definedName>
    <definedName name="__123Graph_D" localSheetId="5" hidden="1">'[3]p399fao'!#REF!</definedName>
    <definedName name="__123Graph_D" localSheetId="6" hidden="1">'[17]p399fao'!#REF!</definedName>
    <definedName name="__123Graph_D" localSheetId="7" hidden="1">'[17]p399fao'!#REF!</definedName>
    <definedName name="__123Graph_D" localSheetId="8" hidden="1">'[3]p399fao'!#REF!</definedName>
    <definedName name="__123Graph_D" localSheetId="9" hidden="1">'[17]p399fao'!#REF!</definedName>
    <definedName name="__123Graph_D" localSheetId="10" hidden="1">'[17]p399fao'!#REF!</definedName>
    <definedName name="__123Graph_D" localSheetId="11" hidden="1">'[17]p399fao'!#REF!</definedName>
    <definedName name="__123Graph_D" localSheetId="12" hidden="1">'[17]p399fao'!#REF!</definedName>
    <definedName name="__123Graph_D" localSheetId="13" hidden="1">'[17]p399fao'!#REF!</definedName>
    <definedName name="__123Graph_D" localSheetId="14" hidden="1">'[17]p399fao'!#REF!</definedName>
    <definedName name="__123Graph_D" hidden="1">'[1]p122'!#REF!</definedName>
    <definedName name="__123Graph_DCurrent" localSheetId="6" hidden="1">'[10]19.14-15'!#REF!</definedName>
    <definedName name="__123Graph_DCurrent" localSheetId="7" hidden="1">'[10]19.14-15'!#REF!</definedName>
    <definedName name="__123Graph_DCurrent" hidden="1">'[3]p399fao'!#REF!</definedName>
    <definedName name="__123Graph_DGrßfico1" localSheetId="6" hidden="1">'[10]19.14-15'!#REF!</definedName>
    <definedName name="__123Graph_DGrßfico1" localSheetId="7" hidden="1">'[10]19.14-15'!#REF!</definedName>
    <definedName name="__123Graph_DGrßfico1" hidden="1">'[3]p399fao'!#REF!</definedName>
    <definedName name="__123Graph_E" localSheetId="6" hidden="1">'[10]19.14-15'!$D$34:$D$37</definedName>
    <definedName name="__123Graph_E" localSheetId="7" hidden="1">'[10]19.14-15'!$D$34:$D$37</definedName>
    <definedName name="__123Graph_E" hidden="1">'[3]p399fao'!#REF!</definedName>
    <definedName name="__123Graph_ECurrent" localSheetId="6" hidden="1">'[10]19.14-15'!$D$34:$D$37</definedName>
    <definedName name="__123Graph_ECurrent" localSheetId="7" hidden="1">'[10]19.14-15'!$D$34:$D$37</definedName>
    <definedName name="__123Graph_ECurrent" hidden="1">'[3]p399fao'!#REF!</definedName>
    <definedName name="__123Graph_EGrßfico1" localSheetId="6" hidden="1">'[10]19.14-15'!$D$34:$D$37</definedName>
    <definedName name="__123Graph_EGrßfico1" localSheetId="7" hidden="1">'[10]19.14-15'!$D$34:$D$37</definedName>
    <definedName name="__123Graph_EGrßfico1" hidden="1">'[3]p399fao'!#REF!</definedName>
    <definedName name="__123Graph_F" localSheetId="1" hidden="1">'[3]p399fao'!#REF!</definedName>
    <definedName name="__123Graph_F" localSheetId="2" hidden="1">'[3]p399fao'!#REF!</definedName>
    <definedName name="__123Graph_F" localSheetId="3" hidden="1">'[3]p399fao'!#REF!</definedName>
    <definedName name="__123Graph_F" localSheetId="4" hidden="1">'[3]p399fao'!#REF!</definedName>
    <definedName name="__123Graph_F" localSheetId="5" hidden="1">'[3]p399fao'!#REF!</definedName>
    <definedName name="__123Graph_F" localSheetId="6" hidden="1">'[17]p399fao'!#REF!</definedName>
    <definedName name="__123Graph_F" localSheetId="7" hidden="1">'[17]p399fao'!#REF!</definedName>
    <definedName name="__123Graph_F" localSheetId="8" hidden="1">'[3]p399fao'!#REF!</definedName>
    <definedName name="__123Graph_F" localSheetId="9" hidden="1">'[17]p399fao'!#REF!</definedName>
    <definedName name="__123Graph_F" localSheetId="10" hidden="1">'[17]p399fao'!#REF!</definedName>
    <definedName name="__123Graph_F" localSheetId="11" hidden="1">'[17]p399fao'!#REF!</definedName>
    <definedName name="__123Graph_F" localSheetId="12" hidden="1">'[17]p399fao'!#REF!</definedName>
    <definedName name="__123Graph_F" localSheetId="13" hidden="1">'[17]p399fao'!#REF!</definedName>
    <definedName name="__123Graph_F" localSheetId="14" hidden="1">'[17]p399fao'!#REF!</definedName>
    <definedName name="__123Graph_F" hidden="1">'[1]p122'!#REF!</definedName>
    <definedName name="__123Graph_FCurrent" localSheetId="6" hidden="1">'[10]19.14-15'!#REF!</definedName>
    <definedName name="__123Graph_FCurrent" localSheetId="7" hidden="1">'[10]19.14-15'!#REF!</definedName>
    <definedName name="__123Graph_FCurrent" hidden="1">'[3]p399fao'!#REF!</definedName>
    <definedName name="__123Graph_FGrßfico1" localSheetId="6" hidden="1">'[10]19.14-15'!#REF!</definedName>
    <definedName name="__123Graph_FGrßfico1" localSheetId="7" hidden="1">'[10]19.14-15'!#REF!</definedName>
    <definedName name="__123Graph_FGrßfico1" hidden="1">'[3]p399fao'!#REF!</definedName>
    <definedName name="__123Graph_X" localSheetId="1" hidden="1">'[3]p399fao'!#REF!</definedName>
    <definedName name="__123Graph_X" localSheetId="2" hidden="1">'[3]p399fao'!#REF!</definedName>
    <definedName name="__123Graph_X" localSheetId="3" hidden="1">'[3]p399fao'!#REF!</definedName>
    <definedName name="__123Graph_X" localSheetId="4" hidden="1">'[3]p399fao'!#REF!</definedName>
    <definedName name="__123Graph_X" localSheetId="5" hidden="1">'[3]p399fao'!#REF!</definedName>
    <definedName name="__123Graph_X" localSheetId="6" hidden="1">'[17]p399fao'!#REF!</definedName>
    <definedName name="__123Graph_X" localSheetId="7" hidden="1">'[17]p399fao'!#REF!</definedName>
    <definedName name="__123Graph_X" localSheetId="8" hidden="1">'[3]p399fao'!#REF!</definedName>
    <definedName name="__123Graph_X" localSheetId="9" hidden="1">'[17]p399fao'!#REF!</definedName>
    <definedName name="__123Graph_X" localSheetId="10" hidden="1">'[17]p399fao'!#REF!</definedName>
    <definedName name="__123Graph_X" localSheetId="11" hidden="1">'[17]p399fao'!#REF!</definedName>
    <definedName name="__123Graph_X" localSheetId="12" hidden="1">'[17]p399fao'!#REF!</definedName>
    <definedName name="__123Graph_X" localSheetId="13" hidden="1">'[17]p399fao'!#REF!</definedName>
    <definedName name="__123Graph_X" localSheetId="14" hidden="1">'[17]p399fao'!#REF!</definedName>
    <definedName name="__123Graph_X" hidden="1">'[1]p122'!#REF!</definedName>
    <definedName name="__123Graph_XCurrent" localSheetId="6" hidden="1">'[10]19.14-15'!#REF!</definedName>
    <definedName name="__123Graph_XCurrent" localSheetId="7" hidden="1">'[10]19.14-15'!#REF!</definedName>
    <definedName name="__123Graph_XCurrent" hidden="1">'[3]p399fao'!#REF!</definedName>
    <definedName name="__123Graph_XGrßfico1" localSheetId="6" hidden="1">'[10]19.14-15'!#REF!</definedName>
    <definedName name="__123Graph_XGrßfico1" localSheetId="7" hidden="1">'[10]19.14-15'!#REF!</definedName>
    <definedName name="__123Graph_XGrßfico1" hidden="1">'[3]p399fao'!#REF!</definedName>
    <definedName name="A_impresión_IM" localSheetId="6">#REF!</definedName>
    <definedName name="A_impresión_IM" localSheetId="7">#REF!</definedName>
    <definedName name="A_impresión_IM">#REF!</definedName>
    <definedName name="alk" localSheetId="6">'[10]19.11-12'!$B$53</definedName>
    <definedName name="alk" localSheetId="7">'[10]19.11-12'!$B$53</definedName>
    <definedName name="alk">'[5]19.11-12'!$B$53</definedName>
    <definedName name="_xlnm.Print_Area" localSheetId="1">'23.1'!$A$1:$F$55</definedName>
    <definedName name="_xlnm.Print_Area" localSheetId="2">'23.2 (06)'!$A$1:$F$85</definedName>
    <definedName name="_xlnm.Print_Area" localSheetId="3">'23.2 (07)'!$A$1:$F$85</definedName>
    <definedName name="_xlnm.Print_Area" localSheetId="4">'23.3 (06)'!$A$1:$F$85</definedName>
    <definedName name="_xlnm.Print_Area" localSheetId="5">'23.3 (07)'!$A$1:$F$85</definedName>
    <definedName name="_xlnm.Print_Area" localSheetId="6">'23.4 (06)'!$A$1:$E$52</definedName>
    <definedName name="_xlnm.Print_Area" localSheetId="7">'23.4 (07)'!$A$1:$C$52</definedName>
    <definedName name="_xlnm.Print_Area" localSheetId="8">'23.5'!$A$1:$J$30</definedName>
    <definedName name="_xlnm.Print_Area" localSheetId="10">'23.7'!$A$1:$F$26</definedName>
    <definedName name="_xlnm.Print_Area" localSheetId="11">'23.8 (06)'!$A$1:$I$56</definedName>
    <definedName name="_xlnm.Print_Area" localSheetId="12">'23.8 (07)'!$A$1:$E$55</definedName>
    <definedName name="_xlnm.Print_Area" localSheetId="13">'23.9 (06)'!$A$1:$I$55</definedName>
    <definedName name="_xlnm.Print_Area" localSheetId="14">'23.9 (07)'!$A$1:$I$55</definedName>
    <definedName name="balan.xls" hidden="1">'[15]7.24'!$D$6:$D$27</definedName>
    <definedName name="DatosExternos_1" localSheetId="3">'23.2 (07)'!$B$7:$F$84</definedName>
    <definedName name="DatosExternos_2" localSheetId="5">'23.3 (07)'!$B$7:$F$84</definedName>
    <definedName name="DatosExternos76" localSheetId="2">'23.2 (06)'!$B$7:$F$84</definedName>
    <definedName name="DatosExternos76" localSheetId="3">'23.2 (07)'!$B$7:$F$84</definedName>
    <definedName name="DatosExternos76">#REF!</definedName>
    <definedName name="DatosExternos78_1" localSheetId="4">'23.3 (06)'!$B$7:$F$84</definedName>
    <definedName name="DatosExternos78_1" localSheetId="5">'23.3 (07)'!$B$7:$F$84</definedName>
    <definedName name="DatosExternos78_1">#REF!</definedName>
    <definedName name="GUION" localSheetId="6">#REF!</definedName>
    <definedName name="GUION" localSheetId="7">#REF!</definedName>
    <definedName name="GUION">#REF!</definedName>
    <definedName name="Imprimir_área_IM" localSheetId="1">'[2]GANADE15'!$A$35:$AG$39</definedName>
    <definedName name="Imprimir_área_IM" localSheetId="2">'[2]GANADE15'!$A$35:$AG$39</definedName>
    <definedName name="Imprimir_área_IM" localSheetId="3">'[2]GANADE15'!$A$35:$AG$39</definedName>
    <definedName name="Imprimir_área_IM" localSheetId="4">'[2]GANADE15'!$A$35:$AG$39</definedName>
    <definedName name="Imprimir_área_IM" localSheetId="5">'[2]GANADE15'!$A$35:$AG$39</definedName>
    <definedName name="Imprimir_área_IM" localSheetId="6">'[18]GANADE15'!$A$35:$AG$39</definedName>
    <definedName name="Imprimir_área_IM" localSheetId="7">'[18]GANADE15'!$A$35:$AG$39</definedName>
    <definedName name="Imprimir_área_IM" localSheetId="8">'[2]GANADE15'!$A$35:$AG$39</definedName>
    <definedName name="Imprimir_área_IM" localSheetId="9">'[18]GANADE15'!$A$35:$AG$39</definedName>
    <definedName name="Imprimir_área_IM" localSheetId="10">'[18]GANADE15'!$A$35:$AG$39</definedName>
    <definedName name="Imprimir_área_IM" localSheetId="11">'[18]GANADE15'!$A$35:$AG$39</definedName>
    <definedName name="Imprimir_área_IM" localSheetId="12">'[18]GANADE15'!$A$35:$AG$39</definedName>
    <definedName name="Imprimir_área_IM" localSheetId="13">'[18]GANADE15'!$A$35:$AG$39</definedName>
    <definedName name="Imprimir_área_IM" localSheetId="14">'[18]GANADE15'!$A$35:$AG$39</definedName>
    <definedName name="Imprimir_área_IM">#REF!</definedName>
    <definedName name="kk" localSheetId="6" hidden="1">'[17]19.14-15'!#REF!</definedName>
    <definedName name="kk" localSheetId="7" hidden="1">'[17]19.14-15'!#REF!</definedName>
    <definedName name="kk" hidden="1">'[3]19.14-15'!#REF!</definedName>
    <definedName name="kkjkj" localSheetId="6">#REF!</definedName>
    <definedName name="kkjkj" localSheetId="7">#REF!</definedName>
    <definedName name="kkjkj">#REF!</definedName>
    <definedName name="p421" localSheetId="6">'[11]CARNE1'!$B$44</definedName>
    <definedName name="p421" localSheetId="7">'[11]CARNE1'!$B$44</definedName>
    <definedName name="p421">'[4]CARNE1'!$B$44</definedName>
    <definedName name="p431" localSheetId="6" hidden="1">'[11]CARNE7'!$G$11:$G$93</definedName>
    <definedName name="p431" localSheetId="7" hidden="1">'[11]CARNE7'!$G$11:$G$93</definedName>
    <definedName name="p431" hidden="1">'[4]CARNE7'!$G$11:$G$93</definedName>
    <definedName name="p7" localSheetId="6" hidden="1">'[17]19.14-15'!#REF!</definedName>
    <definedName name="p7" localSheetId="7" hidden="1">'[17]19.14-15'!#REF!</definedName>
    <definedName name="p7" hidden="1">'[3]19.14-15'!#REF!</definedName>
    <definedName name="PEP" localSheetId="6">'[12]GANADE1'!$B$79</definedName>
    <definedName name="PEP" localSheetId="7">'[12]GANADE1'!$B$79</definedName>
    <definedName name="PEP">'[2]GANADE1'!$B$79</definedName>
    <definedName name="PEP1" localSheetId="6">'[13]19.11-12'!$B$51</definedName>
    <definedName name="PEP1" localSheetId="7">'[13]19.11-12'!$B$51</definedName>
    <definedName name="PEP1">'[3]19.11-12'!$B$51</definedName>
    <definedName name="PEP2" localSheetId="6">'[12]GANADE1'!$B$75</definedName>
    <definedName name="PEP2" localSheetId="7">'[12]GANADE1'!$B$75</definedName>
    <definedName name="PEP2">'[2]GANADE1'!$B$75</definedName>
    <definedName name="PEP3" localSheetId="6">'[13]19.11-12'!$B$53</definedName>
    <definedName name="PEP3" localSheetId="7">'[13]19.11-12'!$B$53</definedName>
    <definedName name="PEP3">'[3]19.11-12'!$B$53</definedName>
    <definedName name="PEP4" localSheetId="6" hidden="1">'[13]19.14-15'!$B$34:$B$37</definedName>
    <definedName name="PEP4" localSheetId="7" hidden="1">'[13]19.14-15'!$B$34:$B$37</definedName>
    <definedName name="PEP4" hidden="1">'[3]19.14-15'!$B$34:$B$37</definedName>
    <definedName name="PP1" localSheetId="6">'[12]GANADE1'!$B$77</definedName>
    <definedName name="PP1" localSheetId="7">'[12]GANADE1'!$B$77</definedName>
    <definedName name="PP1">'[2]GANADE1'!$B$77</definedName>
    <definedName name="PP10" localSheetId="6" hidden="1">'[13]19.14-15'!$C$34:$C$37</definedName>
    <definedName name="PP10" localSheetId="7" hidden="1">'[13]19.14-15'!$C$34:$C$37</definedName>
    <definedName name="PP10" hidden="1">'[3]19.14-15'!#REF!</definedName>
    <definedName name="PP11" localSheetId="6" hidden="1">'[13]19.14-15'!$C$34:$C$37</definedName>
    <definedName name="PP11" localSheetId="7" hidden="1">'[13]19.14-15'!$C$34:$C$37</definedName>
    <definedName name="PP11" hidden="1">'[3]19.14-15'!#REF!</definedName>
    <definedName name="PP12" localSheetId="6" hidden="1">'[13]19.14-15'!$C$34:$C$37</definedName>
    <definedName name="PP12" localSheetId="7" hidden="1">'[13]19.14-15'!$C$34:$C$37</definedName>
    <definedName name="PP12" hidden="1">'[3]19.14-15'!$C$34:$C$37</definedName>
    <definedName name="PP13" localSheetId="6" hidden="1">'[13]19.14-15'!#REF!</definedName>
    <definedName name="PP13" localSheetId="7" hidden="1">'[13]19.14-15'!#REF!</definedName>
    <definedName name="PP13" hidden="1">'[3]19.14-15'!$C$34:$C$37</definedName>
    <definedName name="PP14" localSheetId="6" hidden="1">'[13]19.14-15'!#REF!</definedName>
    <definedName name="PP14" localSheetId="7" hidden="1">'[13]19.14-15'!#REF!</definedName>
    <definedName name="PP14" hidden="1">'[3]19.14-15'!$C$34:$C$37</definedName>
    <definedName name="PP15" localSheetId="6" hidden="1">'[13]19.14-15'!#REF!</definedName>
    <definedName name="PP15" localSheetId="7" hidden="1">'[13]19.14-15'!#REF!</definedName>
    <definedName name="PP15" hidden="1">'[3]19.14-15'!#REF!</definedName>
    <definedName name="PP16" localSheetId="6" hidden="1">'[13]19.14-15'!$D$34:$D$37</definedName>
    <definedName name="PP16" localSheetId="7" hidden="1">'[13]19.14-15'!$D$34:$D$37</definedName>
    <definedName name="PP16" hidden="1">'[3]19.14-15'!#REF!</definedName>
    <definedName name="PP17" localSheetId="6" hidden="1">'[13]19.14-15'!$D$34:$D$37</definedName>
    <definedName name="PP17" localSheetId="7" hidden="1">'[13]19.14-15'!$D$34:$D$37</definedName>
    <definedName name="PP17" hidden="1">'[3]19.14-15'!#REF!</definedName>
    <definedName name="pp18" localSheetId="6" hidden="1">'[13]19.14-15'!$D$34:$D$37</definedName>
    <definedName name="pp18" localSheetId="7" hidden="1">'[13]19.14-15'!$D$34:$D$37</definedName>
    <definedName name="PP18" hidden="1">'[3]19.14-15'!$D$34:$D$37</definedName>
    <definedName name="pp19" localSheetId="6" hidden="1">'[13]19.14-15'!#REF!</definedName>
    <definedName name="pp19" localSheetId="7" hidden="1">'[13]19.14-15'!#REF!</definedName>
    <definedName name="PP19" hidden="1">'[3]19.14-15'!$D$34:$D$37</definedName>
    <definedName name="PP2" localSheetId="6">'[13]19.22'!#REF!</definedName>
    <definedName name="PP2" localSheetId="7">'[13]19.22'!#REF!</definedName>
    <definedName name="PP2">'[3]19.22'!#REF!</definedName>
    <definedName name="PP20" localSheetId="6" hidden="1">'[13]19.14-15'!#REF!</definedName>
    <definedName name="PP20" localSheetId="7" hidden="1">'[13]19.14-15'!#REF!</definedName>
    <definedName name="PP20" hidden="1">'[3]19.14-15'!$D$34:$D$37</definedName>
    <definedName name="PP21" localSheetId="6" hidden="1">'[13]19.14-15'!#REF!</definedName>
    <definedName name="PP21" localSheetId="7" hidden="1">'[13]19.14-15'!#REF!</definedName>
    <definedName name="PP21" hidden="1">'[3]19.14-15'!#REF!</definedName>
    <definedName name="PP22" localSheetId="6" hidden="1">'[13]19.14-15'!#REF!</definedName>
    <definedName name="PP22" localSheetId="7" hidden="1">'[13]19.14-15'!#REF!</definedName>
    <definedName name="PP22" hidden="1">'[3]19.14-15'!#REF!</definedName>
    <definedName name="pp23" localSheetId="6" hidden="1">'[13]19.14-15'!#REF!</definedName>
    <definedName name="pp23" localSheetId="7" hidden="1">'[13]19.14-15'!#REF!</definedName>
    <definedName name="PP23" hidden="1">'[3]19.14-15'!#REF!</definedName>
    <definedName name="pp24" localSheetId="6" hidden="1">'[13]19.14-15'!#REF!</definedName>
    <definedName name="pp24" localSheetId="7" hidden="1">'[13]19.14-15'!#REF!</definedName>
    <definedName name="PP24" hidden="1">'[3]19.14-15'!#REF!</definedName>
    <definedName name="pp25" localSheetId="6" hidden="1">'[13]19.14-15'!#REF!</definedName>
    <definedName name="pp25" localSheetId="7" hidden="1">'[13]19.14-15'!#REF!</definedName>
    <definedName name="PP25" hidden="1">'[3]19.14-15'!#REF!</definedName>
    <definedName name="pp26" localSheetId="6" hidden="1">'[13]19.14-15'!#REF!</definedName>
    <definedName name="pp26" localSheetId="7" hidden="1">'[13]19.14-15'!#REF!</definedName>
    <definedName name="PP26" hidden="1">'[3]19.14-15'!#REF!</definedName>
    <definedName name="pp27" localSheetId="6" hidden="1">'[13]19.14-15'!#REF!</definedName>
    <definedName name="pp27" localSheetId="7" hidden="1">'[13]19.14-15'!#REF!</definedName>
    <definedName name="pp27" hidden="1">'[3]19.14-15'!#REF!</definedName>
    <definedName name="PP3" localSheetId="6">'[12]GANADE1'!$B$79</definedName>
    <definedName name="PP3" localSheetId="7">'[12]GANADE1'!$B$79</definedName>
    <definedName name="PP3">'[2]GANADE1'!$B$79</definedName>
    <definedName name="PP4" localSheetId="6">'[13]19.11-12'!$B$51</definedName>
    <definedName name="PP4" localSheetId="7">'[13]19.11-12'!$B$51</definedName>
    <definedName name="pp4">'[2]GANADE1'!$B$75</definedName>
    <definedName name="PP5" localSheetId="6" hidden="1">'[13]19.14-15'!$B$34:$B$37</definedName>
    <definedName name="PP5" localSheetId="7" hidden="1">'[13]19.14-15'!$B$34:$B$37</definedName>
    <definedName name="PP5">'[3]19.11-12'!$B$53</definedName>
    <definedName name="PP6" localSheetId="6" hidden="1">'[13]19.14-15'!$B$34:$B$37</definedName>
    <definedName name="PP6" localSheetId="7" hidden="1">'[13]19.14-15'!$B$34:$B$37</definedName>
    <definedName name="PP6" hidden="1">'[3]19.14-15'!$B$34:$B$37</definedName>
    <definedName name="PP7" localSheetId="6" hidden="1">'[13]19.14-15'!#REF!</definedName>
    <definedName name="PP7" localSheetId="7" hidden="1">'[13]19.14-15'!#REF!</definedName>
    <definedName name="PP7" hidden="1">'[3]19.14-15'!$B$34:$B$37</definedName>
    <definedName name="PP8" localSheetId="6" hidden="1">'[13]19.14-15'!#REF!</definedName>
    <definedName name="PP8" localSheetId="7" hidden="1">'[13]19.14-15'!#REF!</definedName>
    <definedName name="PP8" hidden="1">'[3]19.14-15'!$B$34:$B$37</definedName>
    <definedName name="PP9" localSheetId="6" hidden="1">'[13]19.14-15'!#REF!</definedName>
    <definedName name="PP9" localSheetId="7" hidden="1">'[13]19.14-15'!#REF!</definedName>
    <definedName name="PP9" hidden="1">'[3]19.14-15'!#REF!</definedName>
    <definedName name="RUTINA" localSheetId="6">#REF!</definedName>
    <definedName name="RUTINA" localSheetId="7">#REF!</definedName>
    <definedName name="RUTINA">#REF!</definedName>
    <definedName name="TABLE" localSheetId="9">'23.6'!$A$8:$F$14</definedName>
    <definedName name="TABLE" localSheetId="10">'23.7'!#REF!</definedName>
    <definedName name="TABLE_2" localSheetId="9">'23.6'!#REF!</definedName>
    <definedName name="TABLE_2" localSheetId="10">'23.7'!$A$8:$F$14</definedName>
  </definedNames>
  <calcPr fullCalcOnLoad="1"/>
</workbook>
</file>

<file path=xl/sharedStrings.xml><?xml version="1.0" encoding="utf-8"?>
<sst xmlns="http://schemas.openxmlformats.org/spreadsheetml/2006/main" count="2041" uniqueCount="197">
  <si>
    <t>LANA Y PIELES</t>
  </si>
  <si>
    <t>Número de animales esquilados (miles)</t>
  </si>
  <si>
    <t>Años</t>
  </si>
  <si>
    <t>Lanas blancas</t>
  </si>
  <si>
    <t>Finas</t>
  </si>
  <si>
    <t>Entrefinas</t>
  </si>
  <si>
    <t>Bastas</t>
  </si>
  <si>
    <t>Negras</t>
  </si>
  <si>
    <t>Total</t>
  </si>
  <si>
    <t>Producción de lana (toneladas)</t>
  </si>
  <si>
    <t>Importaciones</t>
  </si>
  <si>
    <t>Exportaciones</t>
  </si>
  <si>
    <t>MUNDO</t>
  </si>
  <si>
    <t>–</t>
  </si>
  <si>
    <t/>
  </si>
  <si>
    <t xml:space="preserve"> Países con Solicitud de Adhesión</t>
  </si>
  <si>
    <t xml:space="preserve"> Argentina</t>
  </si>
  <si>
    <t xml:space="preserve"> Australia</t>
  </si>
  <si>
    <t xml:space="preserve"> Canadá</t>
  </si>
  <si>
    <t xml:space="preserve"> Estados Unidos</t>
  </si>
  <si>
    <t xml:space="preserve"> Japón</t>
  </si>
  <si>
    <t xml:space="preserve"> Nueva Zelanda</t>
  </si>
  <si>
    <t>Cueros y pieles en bruto</t>
  </si>
  <si>
    <t>Peletería en bruto</t>
  </si>
  <si>
    <t>De ovinos</t>
  </si>
  <si>
    <t>Los demás</t>
  </si>
  <si>
    <t xml:space="preserve"> Unión Europea</t>
  </si>
  <si>
    <t xml:space="preserve"> Brasil</t>
  </si>
  <si>
    <t xml:space="preserve"> Islandia</t>
  </si>
  <si>
    <t xml:space="preserve"> Noruega</t>
  </si>
  <si>
    <t xml:space="preserve"> Méjico</t>
  </si>
  <si>
    <t>Peletería</t>
  </si>
  <si>
    <t>De bovino y equino</t>
  </si>
  <si>
    <t>De ovino</t>
  </si>
  <si>
    <t>De caprino</t>
  </si>
  <si>
    <t>Otros</t>
  </si>
  <si>
    <t>en bruto</t>
  </si>
  <si>
    <t>Provincias y</t>
  </si>
  <si>
    <t>Lana blanca</t>
  </si>
  <si>
    <t>Comunidades Autónomas</t>
  </si>
  <si>
    <t>Lana negra</t>
  </si>
  <si>
    <t>Fina</t>
  </si>
  <si>
    <t>Entrefina</t>
  </si>
  <si>
    <t>Basta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</si>
  <si>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</si>
  <si>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</si>
  <si>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</si>
  <si>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</si>
  <si>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</si>
  <si>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</si>
  <si>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</si>
  <si>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</si>
  <si>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</si>
  <si>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</si>
  <si>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</si>
  <si>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</si>
  <si>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</si>
  <si>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</si>
  <si>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</si>
  <si>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</si>
  <si>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</si>
  <si>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</si>
  <si>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</si>
  <si>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</si>
  <si>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</si>
  <si>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</si>
  <si>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</si>
  <si>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</si>
  <si>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</si>
  <si>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</si>
  <si>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</si>
  <si>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</si>
  <si>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</si>
  <si>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</si>
  <si>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</si>
  <si>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</si>
  <si>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</si>
  <si>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</si>
  <si>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</si>
  <si>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</si>
  <si>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</si>
  <si>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</si>
  <si>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</si>
  <si>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</si>
  <si>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</si>
  <si>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</si>
  <si>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</si>
  <si>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</si>
  <si>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Peso unitario</t>
  </si>
  <si>
    <t>Tipos</t>
  </si>
  <si>
    <t>(kilogramos)</t>
  </si>
  <si>
    <t>Cueros sangre de vacuno</t>
  </si>
  <si>
    <t>Cueros sangre de equino</t>
  </si>
  <si>
    <t xml:space="preserve">   Sacrificios controlados</t>
  </si>
  <si>
    <t>Pieles sin lana y secas de ovino</t>
  </si>
  <si>
    <t>Pieles secas de caprino</t>
  </si>
  <si>
    <t>De bovinos y equinos</t>
  </si>
  <si>
    <t>OTROS PAISES DEL MUNDO</t>
  </si>
  <si>
    <t>PAISES DE EUROPA</t>
  </si>
  <si>
    <t xml:space="preserve"> Suiza</t>
  </si>
  <si>
    <r>
      <t xml:space="preserve">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Lana sin lavar.</t>
    </r>
  </si>
  <si>
    <r>
      <t xml:space="preserve"> </t>
    </r>
    <r>
      <rPr>
        <vertAlign val="superscript"/>
        <sz val="10"/>
        <rFont val="Arial"/>
        <family val="2"/>
      </rPr>
      <t xml:space="preserve"> (2)</t>
    </r>
    <r>
      <rPr>
        <sz val="10"/>
        <rFont val="Arial"/>
        <family val="2"/>
      </rPr>
      <t xml:space="preserve"> Lana sin cardar ni peinar.</t>
    </r>
  </si>
  <si>
    <t>TOTAL</t>
  </si>
  <si>
    <t>Mundo y países</t>
  </si>
  <si>
    <t>Corderos lechales</t>
  </si>
  <si>
    <t>Corderos pascuales</t>
  </si>
  <si>
    <t>Caprino mayor</t>
  </si>
  <si>
    <t xml:space="preserve">Exportación </t>
  </si>
  <si>
    <t xml:space="preserve"> 23.4.  LANA (SIN CARDAR Y SIN PEINAR): Comercio exterior de España (Toneladas)</t>
  </si>
  <si>
    <t>Fuente: Estadísticas de Comercio Exterior de España. Agencia Estatal de Administración Tributaria.</t>
  </si>
  <si>
    <t>Importación</t>
  </si>
  <si>
    <t xml:space="preserve">    Chivos</t>
  </si>
  <si>
    <t xml:space="preserve">    Cabritos lechales</t>
  </si>
  <si>
    <t>Alemania</t>
  </si>
  <si>
    <t>Austria</t>
  </si>
  <si>
    <t>Bélgica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</si>
  <si>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</si>
  <si>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</si>
  <si>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</si>
  <si>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</si>
  <si>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</si>
  <si>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</si>
  <si>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</si>
  <si>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</si>
  <si>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</si>
  <si>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</si>
  <si>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</si>
  <si>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</si>
  <si>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</si>
  <si>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</si>
  <si>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</si>
  <si>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</si>
  <si>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</si>
  <si>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</si>
  <si>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</si>
  <si>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</si>
  <si>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</si>
  <si>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>Antigua Republica de Macedonia</t>
  </si>
  <si>
    <t>Bulgaria</t>
  </si>
  <si>
    <t>Croacia</t>
  </si>
  <si>
    <t>Rumanía</t>
  </si>
  <si>
    <t>Turquía</t>
  </si>
  <si>
    <t>precio, valor y comercio exterior</t>
  </si>
  <si>
    <t xml:space="preserve"> 23.1.  LANA: Serie histórica de animales esquilados,  producción</t>
  </si>
  <si>
    <t xml:space="preserve">    Terneras</t>
  </si>
  <si>
    <t xml:space="preserve">    Novillas</t>
  </si>
  <si>
    <t xml:space="preserve">    Vacas</t>
  </si>
  <si>
    <t xml:space="preserve">    Toros</t>
  </si>
  <si>
    <t>Ovino mayor</t>
  </si>
  <si>
    <t xml:space="preserve"> 23.5.  CUEROS Y PIELES: Producción de los últimos años</t>
  </si>
  <si>
    <t xml:space="preserve"> 23.6.  CUEROS, PIELES Y PELETERIA, EN BRUTO: Serie histórica de comercio exterior. Importaciones (Toneladas)</t>
  </si>
  <si>
    <t xml:space="preserve"> 23.7.  CUEROS, PIELES Y PELETERIA, EN BRUTO: Serie histórica de Comercio exterior. Exportaciones (Toneladas)</t>
  </si>
  <si>
    <t xml:space="preserve"> 23.8.  CUEROS Y PIELES: Comercio exterior de España. Importaciones. (Toneladas)</t>
  </si>
  <si>
    <t xml:space="preserve"> 23.9.  CUEROS Y PIELES: Comercio exterior de España. Exportaciones. (Toneladas)</t>
  </si>
  <si>
    <t xml:space="preserve">– </t>
  </si>
  <si>
    <t>23.3.  LANA: Análisis provincial de producción, 2006 (Toneladas)</t>
  </si>
  <si>
    <t>23.2.  LANA: Análisis provincial del número de animales esquilados, 2006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</si>
  <si>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</si>
  <si>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</si>
  <si>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</si>
  <si>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</si>
  <si>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</si>
  <si>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</si>
  <si>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</si>
  <si>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</si>
  <si>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BALEARES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</si>
  <si>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</si>
  <si>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</si>
  <si>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</si>
  <si>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</si>
  <si>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</si>
  <si>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</si>
  <si>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</si>
  <si>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</si>
  <si>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>23.2.  LANA: Análisis provincial del número de animales esquilados, 2007</t>
  </si>
  <si>
    <t>23.3.  LANA: Análisis provincial de producción, 2007 (Toneladas)</t>
  </si>
  <si>
    <t xml:space="preserve"> 23.4.  LANA (SIN CARDAR Y SIN PEINAR): Comercio exterior de España, 2007 (Toneladas)</t>
  </si>
  <si>
    <t xml:space="preserve"> 23.8.  CUEROS Y PIELES: Comercio exterior de España. Importaciones, 2007 (Toneladas)</t>
  </si>
  <si>
    <t xml:space="preserve"> –</t>
  </si>
  <si>
    <t xml:space="preserve"> 23.9.  CUEROS Y PIELES: Comercio exterior de España. Exportaciones, 2007 (Toneladas)</t>
  </si>
  <si>
    <t>ANUARIO DE ESTADÍSTICA AGROALIMENTARIA Y PESQUERA 2007</t>
  </si>
  <si>
    <t>CAPITULO 23: LANA Y PIELES</t>
  </si>
  <si>
    <t>23.1.  LANA: Serie histórica de animales esquilados,  producción precio, valor y comercio exterior</t>
  </si>
  <si>
    <t>Volver al Indice</t>
  </si>
  <si>
    <t xml:space="preserve">23.2.  LANA: Análisis provincial del número de animales esquilados, 2006 </t>
  </si>
  <si>
    <t xml:space="preserve">23.2.  LANA: Análisis provincial del número de animales esquilados, 2007 </t>
  </si>
  <si>
    <t xml:space="preserve">23.3.  LANA: Análisis provincial de producción, 2006 (Toneladas) </t>
  </si>
  <si>
    <t xml:space="preserve">23.3.  LANA: Análisis provincial de producción, 2007 (Toneladas) </t>
  </si>
  <si>
    <t xml:space="preserve">23.4.  LANA (SIN CARDAR Y SIN PEINAR): Comercio exterior de España (Toneladas) </t>
  </si>
  <si>
    <t xml:space="preserve">23.4.  LANA (SIN CARDAR Y SIN PEINAR): Comercio exterior de España, 2007 (Toneladas) </t>
  </si>
  <si>
    <t xml:space="preserve">23.5.  CUEROS Y PIELES: Producción de los últimos años </t>
  </si>
  <si>
    <t xml:space="preserve">23.6.  CUEROS, PIELES Y PELETERIA, EN BRUTO: Serie histórica de comercio exterior. Importaciones (Toneladas) </t>
  </si>
  <si>
    <t xml:space="preserve">23.7.  CUEROS, PIELES Y PELETERIA, EN BRUTO: Serie histórica de Comercio exterior. Exportaciones (Toneladas) </t>
  </si>
  <si>
    <t xml:space="preserve">23.8.  CUEROS Y PIELES: Comercio exterior de España. Importaciones. (Toneladas) </t>
  </si>
  <si>
    <t xml:space="preserve">23.8.  CUEROS Y PIELES: Comercio exterior de España. Importaciones, 2007 (Toneladas) </t>
  </si>
  <si>
    <t xml:space="preserve">23.9.  CUEROS Y PIELES: Comercio exterior de España. Exportaciones. (Toneladas) </t>
  </si>
  <si>
    <t xml:space="preserve">23.9.  CUEROS Y PIELES: Comercio exterior de España. Exportaciones, 2007 (Toneladas) 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</si>
</sst>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0.000"/>
    <numFmt numFmtId="179" formatCode="#,##0.00__"/>
    <numFmt numFmtId="180" formatCode="#,##0;\(0.0\)"/>
    <numFmt numFmtId="181" formatCode="#,##0__;\–#,##0.00__;;@__"/>
    <numFmt numFmtId="182" formatCode="#,##0__;\–#,##0__;;@__"/>
    <numFmt numFmtId="183" formatCode="#,##0__;\–#,##0__;0__;@__"/>
    <numFmt numFmtId="184" formatCode="#,##0.0_);\(#,##0.0\)"/>
    <numFmt numFmtId="185" formatCode="_-* #,##0.00\ [$€]_-;\-* #,##0.00\ [$€]_-;_-* &quot;-&quot;??\ [$€]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 quotePrefix="1">
      <alignment horizontal="center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 quotePrefix="1">
      <alignment horizontal="center"/>
    </xf>
    <xf numFmtId="0" fontId="0" fillId="2" borderId="0" xfId="0" applyFont="1" applyFill="1" applyBorder="1" applyAlignment="1">
      <alignment horizontal="left"/>
    </xf>
    <xf numFmtId="177" fontId="0" fillId="2" borderId="3" xfId="0" applyNumberFormat="1" applyFont="1" applyFill="1" applyBorder="1" applyAlignment="1">
      <alignment/>
    </xf>
    <xf numFmtId="177" fontId="0" fillId="2" borderId="1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177" fontId="0" fillId="2" borderId="1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2" borderId="2" xfId="0" applyFont="1" applyFill="1" applyBorder="1" applyAlignment="1">
      <alignment horizontal="center"/>
    </xf>
    <xf numFmtId="177" fontId="0" fillId="2" borderId="3" xfId="0" applyNumberFormat="1" applyFont="1" applyFill="1" applyBorder="1" applyAlignment="1" applyProtection="1">
      <alignment/>
      <protection/>
    </xf>
    <xf numFmtId="0" fontId="0" fillId="2" borderId="5" xfId="0" applyFont="1" applyFill="1" applyBorder="1" applyAlignment="1">
      <alignment horizontal="left"/>
    </xf>
    <xf numFmtId="177" fontId="0" fillId="2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0" fillId="0" borderId="4" xfId="0" applyFont="1" applyBorder="1" applyAlignment="1">
      <alignment/>
    </xf>
    <xf numFmtId="3" fontId="0" fillId="0" borderId="4" xfId="0" applyNumberFormat="1" applyFont="1" applyFill="1" applyBorder="1" applyAlignment="1" applyProtection="1">
      <alignment/>
      <protection/>
    </xf>
    <xf numFmtId="1" fontId="0" fillId="0" borderId="4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7" xfId="0" applyFont="1" applyBorder="1" applyAlignment="1">
      <alignment horizontal="left" wrapText="1"/>
    </xf>
    <xf numFmtId="3" fontId="7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178" fontId="0" fillId="2" borderId="0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179" fontId="0" fillId="2" borderId="3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2" borderId="8" xfId="0" applyFont="1" applyFill="1" applyBorder="1" applyAlignment="1">
      <alignment horizontal="right"/>
    </xf>
    <xf numFmtId="176" fontId="0" fillId="0" borderId="3" xfId="0" applyNumberFormat="1" applyFont="1" applyFill="1" applyBorder="1" applyAlignment="1">
      <alignment horizontal="right"/>
    </xf>
    <xf numFmtId="176" fontId="0" fillId="2" borderId="3" xfId="0" applyNumberFormat="1" applyFont="1" applyFill="1" applyBorder="1" applyAlignment="1">
      <alignment horizontal="right"/>
    </xf>
    <xf numFmtId="0" fontId="7" fillId="2" borderId="9" xfId="0" applyFont="1" applyFill="1" applyBorder="1" applyAlignment="1">
      <alignment/>
    </xf>
    <xf numFmtId="176" fontId="7" fillId="0" borderId="10" xfId="0" applyNumberFormat="1" applyFont="1" applyFill="1" applyBorder="1" applyAlignment="1">
      <alignment horizontal="right"/>
    </xf>
    <xf numFmtId="176" fontId="7" fillId="2" borderId="10" xfId="0" applyNumberFormat="1" applyFont="1" applyFill="1" applyBorder="1" applyAlignment="1">
      <alignment horizontal="right"/>
    </xf>
    <xf numFmtId="179" fontId="7" fillId="2" borderId="10" xfId="0" applyNumberFormat="1" applyFont="1" applyFill="1" applyBorder="1" applyAlignment="1" quotePrefix="1">
      <alignment horizontal="right"/>
    </xf>
    <xf numFmtId="176" fontId="7" fillId="2" borderId="11" xfId="0" applyNumberFormat="1" applyFont="1" applyFill="1" applyBorder="1" applyAlignment="1">
      <alignment horizontal="right"/>
    </xf>
    <xf numFmtId="179" fontId="7" fillId="2" borderId="11" xfId="0" applyNumberFormat="1" applyFont="1" applyFill="1" applyBorder="1" applyAlignment="1" quotePrefix="1">
      <alignment horizontal="right"/>
    </xf>
    <xf numFmtId="0" fontId="7" fillId="0" borderId="4" xfId="0" applyFont="1" applyBorder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3" fontId="0" fillId="2" borderId="0" xfId="0" applyNumberFormat="1" applyFont="1" applyFill="1" applyAlignment="1">
      <alignment/>
    </xf>
    <xf numFmtId="0" fontId="0" fillId="2" borderId="5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82" fontId="0" fillId="2" borderId="0" xfId="0" applyNumberFormat="1" applyFont="1" applyFill="1" applyBorder="1" applyAlignment="1">
      <alignment horizontal="right"/>
    </xf>
    <xf numFmtId="182" fontId="0" fillId="2" borderId="14" xfId="0" applyNumberFormat="1" applyFont="1" applyFill="1" applyBorder="1" applyAlignment="1" applyProtection="1">
      <alignment horizontal="right"/>
      <protection/>
    </xf>
    <xf numFmtId="183" fontId="0" fillId="2" borderId="6" xfId="0" applyNumberFormat="1" applyFont="1" applyFill="1" applyBorder="1" applyAlignment="1" applyProtection="1">
      <alignment horizontal="right"/>
      <protection/>
    </xf>
    <xf numFmtId="182" fontId="0" fillId="2" borderId="8" xfId="0" applyNumberFormat="1" applyFont="1" applyFill="1" applyBorder="1" applyAlignment="1">
      <alignment horizontal="right"/>
    </xf>
    <xf numFmtId="182" fontId="0" fillId="2" borderId="1" xfId="0" applyNumberFormat="1" applyFont="1" applyFill="1" applyBorder="1" applyAlignment="1" applyProtection="1">
      <alignment horizontal="right"/>
      <protection/>
    </xf>
    <xf numFmtId="183" fontId="0" fillId="2" borderId="4" xfId="0" applyNumberFormat="1" applyFont="1" applyFill="1" applyBorder="1" applyAlignment="1" applyProtection="1">
      <alignment horizontal="right"/>
      <protection/>
    </xf>
    <xf numFmtId="182" fontId="0" fillId="2" borderId="3" xfId="0" applyNumberFormat="1" applyFont="1" applyFill="1" applyBorder="1" applyAlignment="1">
      <alignment horizontal="right"/>
    </xf>
    <xf numFmtId="182" fontId="0" fillId="2" borderId="4" xfId="0" applyNumberFormat="1" applyFont="1" applyFill="1" applyBorder="1" applyAlignment="1" applyProtection="1">
      <alignment horizontal="right"/>
      <protection/>
    </xf>
    <xf numFmtId="182" fontId="7" fillId="2" borderId="1" xfId="0" applyNumberFormat="1" applyFont="1" applyFill="1" applyBorder="1" applyAlignment="1" applyProtection="1">
      <alignment horizontal="right"/>
      <protection/>
    </xf>
    <xf numFmtId="183" fontId="7" fillId="2" borderId="4" xfId="0" applyNumberFormat="1" applyFont="1" applyFill="1" applyBorder="1" applyAlignment="1" applyProtection="1">
      <alignment horizontal="right"/>
      <protection/>
    </xf>
    <xf numFmtId="182" fontId="7" fillId="2" borderId="3" xfId="0" applyNumberFormat="1" applyFont="1" applyFill="1" applyBorder="1" applyAlignment="1">
      <alignment horizontal="right"/>
    </xf>
    <xf numFmtId="182" fontId="7" fillId="2" borderId="4" xfId="0" applyNumberFormat="1" applyFont="1" applyFill="1" applyBorder="1" applyAlignment="1" applyProtection="1">
      <alignment horizontal="right"/>
      <protection/>
    </xf>
    <xf numFmtId="182" fontId="0" fillId="2" borderId="4" xfId="0" applyNumberFormat="1" applyFont="1" applyFill="1" applyBorder="1" applyAlignment="1" applyProtection="1" quotePrefix="1">
      <alignment horizontal="right"/>
      <protection/>
    </xf>
    <xf numFmtId="182" fontId="7" fillId="2" borderId="4" xfId="0" applyNumberFormat="1" applyFont="1" applyFill="1" applyBorder="1" applyAlignment="1" applyProtection="1" quotePrefix="1">
      <alignment horizontal="right"/>
      <protection/>
    </xf>
    <xf numFmtId="182" fontId="0" fillId="2" borderId="1" xfId="0" applyNumberFormat="1" applyFont="1" applyFill="1" applyBorder="1" applyAlignment="1" applyProtection="1" quotePrefix="1">
      <alignment horizontal="right"/>
      <protection/>
    </xf>
    <xf numFmtId="182" fontId="7" fillId="2" borderId="3" xfId="0" applyNumberFormat="1" applyFont="1" applyFill="1" applyBorder="1" applyAlignment="1" quotePrefix="1">
      <alignment horizontal="right"/>
    </xf>
    <xf numFmtId="182" fontId="7" fillId="2" borderId="0" xfId="0" applyNumberFormat="1" applyFont="1" applyFill="1" applyBorder="1" applyAlignment="1">
      <alignment horizontal="right"/>
    </xf>
    <xf numFmtId="182" fontId="7" fillId="2" borderId="13" xfId="0" applyNumberFormat="1" applyFont="1" applyFill="1" applyBorder="1" applyAlignment="1">
      <alignment horizontal="right"/>
    </xf>
    <xf numFmtId="183" fontId="7" fillId="2" borderId="7" xfId="0" applyNumberFormat="1" applyFont="1" applyFill="1" applyBorder="1" applyAlignment="1">
      <alignment horizontal="right"/>
    </xf>
    <xf numFmtId="182" fontId="7" fillId="2" borderId="5" xfId="0" applyNumberFormat="1" applyFont="1" applyFill="1" applyBorder="1" applyAlignment="1">
      <alignment horizontal="right"/>
    </xf>
    <xf numFmtId="182" fontId="0" fillId="2" borderId="13" xfId="0" applyNumberFormat="1" applyFont="1" applyFill="1" applyBorder="1" applyAlignment="1">
      <alignment horizontal="right"/>
    </xf>
    <xf numFmtId="183" fontId="0" fillId="2" borderId="7" xfId="0" applyNumberFormat="1" applyFont="1" applyFill="1" applyBorder="1" applyAlignment="1">
      <alignment horizontal="right"/>
    </xf>
    <xf numFmtId="182" fontId="0" fillId="2" borderId="5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 horizontal="left"/>
    </xf>
    <xf numFmtId="177" fontId="0" fillId="0" borderId="1" xfId="0" applyNumberFormat="1" applyFont="1" applyBorder="1" applyAlignment="1">
      <alignment horizontal="right"/>
    </xf>
    <xf numFmtId="0" fontId="7" fillId="2" borderId="6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37" fontId="0" fillId="0" borderId="1" xfId="22" applyNumberFormat="1" applyFont="1" applyBorder="1" applyProtection="1">
      <alignment/>
      <protection/>
    </xf>
    <xf numFmtId="0" fontId="0" fillId="2" borderId="4" xfId="0" applyFont="1" applyFill="1" applyBorder="1" applyAlignment="1">
      <alignment horizontal="left" indent="1"/>
    </xf>
    <xf numFmtId="176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179" fontId="7" fillId="2" borderId="10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 applyProtection="1">
      <alignment horizontal="left"/>
      <protection/>
    </xf>
    <xf numFmtId="1" fontId="0" fillId="0" borderId="4" xfId="0" applyNumberFormat="1" applyFont="1" applyFill="1" applyBorder="1" applyAlignment="1" applyProtection="1">
      <alignment horizontal="left"/>
      <protection/>
    </xf>
    <xf numFmtId="1" fontId="7" fillId="0" borderId="4" xfId="0" applyNumberFormat="1" applyFont="1" applyFill="1" applyBorder="1" applyAlignment="1" applyProtection="1">
      <alignment horizontal="left"/>
      <protection/>
    </xf>
    <xf numFmtId="3" fontId="0" fillId="0" borderId="4" xfId="0" applyNumberFormat="1" applyFont="1" applyFill="1" applyBorder="1" applyAlignment="1" applyProtection="1">
      <alignment horizontal="left"/>
      <protection/>
    </xf>
    <xf numFmtId="182" fontId="0" fillId="2" borderId="1" xfId="0" applyNumberFormat="1" applyFont="1" applyFill="1" applyBorder="1" applyAlignment="1">
      <alignment horizontal="right"/>
    </xf>
    <xf numFmtId="183" fontId="0" fillId="2" borderId="4" xfId="0" applyNumberFormat="1" applyFont="1" applyFill="1" applyBorder="1" applyAlignment="1">
      <alignment horizontal="right"/>
    </xf>
    <xf numFmtId="177" fontId="0" fillId="0" borderId="3" xfId="0" applyNumberFormat="1" applyFont="1" applyBorder="1" applyAlignment="1">
      <alignment horizontal="right"/>
    </xf>
    <xf numFmtId="3" fontId="0" fillId="0" borderId="3" xfId="24" applyNumberFormat="1" applyFont="1" applyFill="1" applyBorder="1" applyProtection="1">
      <alignment/>
      <protection/>
    </xf>
    <xf numFmtId="37" fontId="0" fillId="0" borderId="3" xfId="22" applyNumberFormat="1" applyFont="1" applyBorder="1" applyProtection="1">
      <alignment/>
      <protection/>
    </xf>
    <xf numFmtId="37" fontId="0" fillId="0" borderId="3" xfId="23" applyNumberFormat="1" applyFont="1" applyBorder="1" applyProtection="1">
      <alignment/>
      <protection/>
    </xf>
    <xf numFmtId="0" fontId="0" fillId="2" borderId="12" xfId="0" applyFont="1" applyFill="1" applyBorder="1" applyAlignment="1">
      <alignment horizontal="center"/>
    </xf>
    <xf numFmtId="176" fontId="7" fillId="0" borderId="18" xfId="0" applyNumberFormat="1" applyFont="1" applyFill="1" applyBorder="1" applyAlignment="1">
      <alignment horizontal="right"/>
    </xf>
    <xf numFmtId="37" fontId="0" fillId="0" borderId="0" xfId="22" applyFont="1" applyBorder="1">
      <alignment/>
      <protection/>
    </xf>
    <xf numFmtId="37" fontId="0" fillId="0" borderId="1" xfId="22" applyFont="1" applyBorder="1">
      <alignment/>
      <protection/>
    </xf>
    <xf numFmtId="37" fontId="0" fillId="0" borderId="3" xfId="22" applyFont="1" applyBorder="1">
      <alignment/>
      <protection/>
    </xf>
    <xf numFmtId="182" fontId="7" fillId="2" borderId="3" xfId="0" applyNumberFormat="1" applyFont="1" applyFill="1" applyBorder="1" applyAlignment="1" applyProtection="1">
      <alignment horizontal="right"/>
      <protection/>
    </xf>
    <xf numFmtId="182" fontId="0" fillId="2" borderId="3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Border="1" applyAlignment="1">
      <alignment/>
    </xf>
    <xf numFmtId="182" fontId="0" fillId="2" borderId="13" xfId="0" applyNumberFormat="1" applyFont="1" applyFill="1" applyBorder="1" applyAlignment="1" applyProtection="1">
      <alignment horizontal="right"/>
      <protection/>
    </xf>
    <xf numFmtId="182" fontId="0" fillId="2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37" fontId="0" fillId="0" borderId="13" xfId="22" applyNumberFormat="1" applyFont="1" applyBorder="1" applyProtection="1">
      <alignment/>
      <protection/>
    </xf>
    <xf numFmtId="37" fontId="0" fillId="0" borderId="11" xfId="22" applyNumberFormat="1" applyFont="1" applyBorder="1" applyProtection="1">
      <alignment/>
      <protection/>
    </xf>
    <xf numFmtId="37" fontId="0" fillId="0" borderId="1" xfId="22" applyNumberFormat="1" applyFont="1" applyBorder="1" applyAlignment="1" applyProtection="1">
      <alignment horizontal="right"/>
      <protection/>
    </xf>
    <xf numFmtId="37" fontId="7" fillId="0" borderId="1" xfId="22" applyNumberFormat="1" applyFont="1" applyBorder="1" applyAlignment="1" applyProtection="1">
      <alignment horizontal="right"/>
      <protection/>
    </xf>
    <xf numFmtId="37" fontId="0" fillId="0" borderId="3" xfId="22" applyNumberFormat="1" applyFont="1" applyBorder="1" applyAlignment="1" applyProtection="1">
      <alignment horizontal="right"/>
      <protection/>
    </xf>
    <xf numFmtId="1" fontId="0" fillId="0" borderId="0" xfId="0" applyNumberFormat="1" applyFill="1" applyBorder="1" applyAlignment="1">
      <alignment/>
    </xf>
    <xf numFmtId="37" fontId="0" fillId="0" borderId="13" xfId="22" applyNumberFormat="1" applyFont="1" applyBorder="1" applyAlignment="1" applyProtection="1">
      <alignment horizontal="right"/>
      <protection/>
    </xf>
    <xf numFmtId="37" fontId="0" fillId="0" borderId="11" xfId="22" applyNumberFormat="1" applyFont="1" applyBorder="1" applyAlignment="1" applyProtection="1">
      <alignment horizontal="right"/>
      <protection/>
    </xf>
    <xf numFmtId="37" fontId="7" fillId="0" borderId="3" xfId="22" applyNumberFormat="1" applyFont="1" applyBorder="1" applyAlignment="1" applyProtection="1">
      <alignment horizontal="right"/>
      <protection/>
    </xf>
    <xf numFmtId="37" fontId="0" fillId="0" borderId="0" xfId="22" applyNumberFormat="1" applyFont="1" applyBorder="1" applyAlignment="1" applyProtection="1">
      <alignment horizontal="right"/>
      <protection/>
    </xf>
    <xf numFmtId="177" fontId="0" fillId="2" borderId="1" xfId="0" applyNumberFormat="1" applyFont="1" applyFill="1" applyBorder="1" applyAlignment="1">
      <alignment horizontal="center"/>
    </xf>
    <xf numFmtId="177" fontId="0" fillId="2" borderId="3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0" fillId="2" borderId="14" xfId="0" applyNumberFormat="1" applyFont="1" applyFill="1" applyBorder="1" applyAlignment="1">
      <alignment horizontal="right"/>
    </xf>
    <xf numFmtId="3" fontId="0" fillId="2" borderId="8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0" fillId="2" borderId="3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 applyProtection="1">
      <alignment horizontal="right"/>
      <protection/>
    </xf>
    <xf numFmtId="3" fontId="7" fillId="2" borderId="3" xfId="0" applyNumberFormat="1" applyFont="1" applyFill="1" applyBorder="1" applyAlignment="1" applyProtection="1">
      <alignment horizontal="right"/>
      <protection/>
    </xf>
    <xf numFmtId="3" fontId="7" fillId="2" borderId="1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3" fontId="7" fillId="2" borderId="13" xfId="0" applyNumberFormat="1" applyFont="1" applyFill="1" applyBorder="1" applyAlignment="1">
      <alignment horizontal="right"/>
    </xf>
    <xf numFmtId="3" fontId="7" fillId="2" borderId="11" xfId="0" applyNumberFormat="1" applyFont="1" applyFill="1" applyBorder="1" applyAlignment="1">
      <alignment horizontal="right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190" fontId="0" fillId="2" borderId="14" xfId="0" applyNumberFormat="1" applyFont="1" applyFill="1" applyBorder="1" applyAlignment="1">
      <alignment horizontal="right"/>
    </xf>
    <xf numFmtId="190" fontId="0" fillId="2" borderId="8" xfId="0" applyNumberFormat="1" applyFont="1" applyFill="1" applyBorder="1" applyAlignment="1">
      <alignment horizontal="right"/>
    </xf>
    <xf numFmtId="190" fontId="0" fillId="2" borderId="1" xfId="0" applyNumberFormat="1" applyFont="1" applyFill="1" applyBorder="1" applyAlignment="1">
      <alignment horizontal="right"/>
    </xf>
    <xf numFmtId="190" fontId="0" fillId="2" borderId="3" xfId="0" applyNumberFormat="1" applyFont="1" applyFill="1" applyBorder="1" applyAlignment="1">
      <alignment horizontal="right"/>
    </xf>
    <xf numFmtId="190" fontId="7" fillId="2" borderId="1" xfId="0" applyNumberFormat="1" applyFont="1" applyFill="1" applyBorder="1" applyAlignment="1" applyProtection="1">
      <alignment horizontal="right"/>
      <protection/>
    </xf>
    <xf numFmtId="190" fontId="7" fillId="2" borderId="3" xfId="0" applyNumberFormat="1" applyFont="1" applyFill="1" applyBorder="1" applyAlignment="1" applyProtection="1">
      <alignment horizontal="right"/>
      <protection/>
    </xf>
    <xf numFmtId="190" fontId="7" fillId="2" borderId="4" xfId="0" applyNumberFormat="1" applyFont="1" applyFill="1" applyBorder="1" applyAlignment="1" applyProtection="1">
      <alignment horizontal="right"/>
      <protection/>
    </xf>
    <xf numFmtId="190" fontId="7" fillId="2" borderId="3" xfId="0" applyNumberFormat="1" applyFont="1" applyFill="1" applyBorder="1" applyAlignment="1">
      <alignment horizontal="right"/>
    </xf>
    <xf numFmtId="190" fontId="7" fillId="2" borderId="1" xfId="0" applyNumberFormat="1" applyFont="1" applyFill="1" applyBorder="1" applyAlignment="1">
      <alignment horizontal="right"/>
    </xf>
    <xf numFmtId="190" fontId="7" fillId="2" borderId="4" xfId="0" applyNumberFormat="1" applyFont="1" applyFill="1" applyBorder="1" applyAlignment="1" applyProtection="1" quotePrefix="1">
      <alignment horizontal="right"/>
      <protection/>
    </xf>
    <xf numFmtId="190" fontId="7" fillId="2" borderId="0" xfId="0" applyNumberFormat="1" applyFont="1" applyFill="1" applyBorder="1" applyAlignment="1">
      <alignment horizontal="right"/>
    </xf>
    <xf numFmtId="190" fontId="7" fillId="2" borderId="13" xfId="0" applyNumberFormat="1" applyFont="1" applyFill="1" applyBorder="1" applyAlignment="1">
      <alignment horizontal="right"/>
    </xf>
    <xf numFmtId="190" fontId="7" fillId="2" borderId="11" xfId="0" applyNumberFormat="1" applyFont="1" applyFill="1" applyBorder="1" applyAlignment="1">
      <alignment horizontal="right"/>
    </xf>
    <xf numFmtId="0" fontId="0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21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1" fillId="0" borderId="0" xfId="16" applyAlignment="1">
      <alignment/>
    </xf>
    <xf numFmtId="0" fontId="1" fillId="0" borderId="0" xfId="16" applyAlignment="1">
      <alignment horizontal="center"/>
    </xf>
    <xf numFmtId="0" fontId="1" fillId="2" borderId="0" xfId="16" applyFill="1" applyAlignment="1">
      <alignment/>
    </xf>
    <xf numFmtId="0" fontId="1" fillId="0" borderId="0" xfId="16" applyAlignment="1">
      <alignment/>
    </xf>
    <xf numFmtId="0" fontId="0" fillId="2" borderId="0" xfId="0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" fillId="2" borderId="0" xfId="16" applyFill="1" applyAlignment="1">
      <alignment horizontal="left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10" xfId="22"/>
    <cellStyle name="Normal_CARNE15" xfId="23"/>
    <cellStyle name="Normal_CARNE5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externalLink" Target="externalLinks/externalLink16.xml" /><Relationship Id="rId34" Type="http://schemas.openxmlformats.org/officeDocument/2006/relationships/externalLink" Target="externalLinks/externalLink17.xml" /><Relationship Id="rId35" Type="http://schemas.openxmlformats.org/officeDocument/2006/relationships/externalLink" Target="externalLinks/externalLink18.xml" /><Relationship Id="rId36" Type="http://schemas.openxmlformats.org/officeDocument/2006/relationships/externalLink" Target="externalLinks/externalLink19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pa.es/es/estadistica/pags/anuario/introduccion.htm" TargetMode="External" /><Relationship Id="rId3" Type="http://schemas.openxmlformats.org/officeDocument/2006/relationships/hyperlink" Target="http://www.mapa.es/es/estadistica/pags/anuario/introduccion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66675</xdr:rowOff>
    </xdr:from>
    <xdr:to>
      <xdr:col>3</xdr:col>
      <xdr:colOff>400050</xdr:colOff>
      <xdr:row>5</xdr:row>
      <xdr:rowOff>57150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2381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98\ANUA98\A98CAP1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ganadero\FAOGANADEROv2.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EA05_C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D2" sqref="D2"/>
    </sheetView>
  </sheetViews>
  <sheetFormatPr defaultColWidth="11.421875" defaultRowHeight="12.75"/>
  <cols>
    <col min="1" max="16384" width="11.421875" style="217" customWidth="1"/>
  </cols>
  <sheetData>
    <row r="1" ht="20.25">
      <c r="E1" s="218" t="s">
        <v>180</v>
      </c>
    </row>
    <row r="4" ht="15.75">
      <c r="E4" s="219" t="s">
        <v>181</v>
      </c>
    </row>
    <row r="8" s="220" customFormat="1" ht="12.75">
      <c r="A8" s="220" t="s">
        <v>182</v>
      </c>
    </row>
    <row r="9" s="220" customFormat="1" ht="12.75">
      <c r="A9" s="220" t="s">
        <v>184</v>
      </c>
    </row>
    <row r="10" s="220" customFormat="1" ht="12.75">
      <c r="A10" s="220" t="s">
        <v>185</v>
      </c>
    </row>
    <row r="11" s="220" customFormat="1" ht="12.75">
      <c r="A11" s="220" t="s">
        <v>186</v>
      </c>
    </row>
    <row r="12" s="220" customFormat="1" ht="12.75">
      <c r="A12" s="220" t="s">
        <v>187</v>
      </c>
    </row>
    <row r="13" s="220" customFormat="1" ht="12.75">
      <c r="A13" s="220" t="s">
        <v>188</v>
      </c>
    </row>
    <row r="14" s="220" customFormat="1" ht="12.75">
      <c r="A14" s="220" t="s">
        <v>189</v>
      </c>
    </row>
    <row r="15" s="220" customFormat="1" ht="12.75">
      <c r="A15" s="220" t="s">
        <v>190</v>
      </c>
    </row>
    <row r="16" s="220" customFormat="1" ht="12.75">
      <c r="A16" s="220" t="s">
        <v>191</v>
      </c>
    </row>
    <row r="17" s="220" customFormat="1" ht="12.75">
      <c r="A17" s="220" t="s">
        <v>192</v>
      </c>
    </row>
    <row r="18" s="220" customFormat="1" ht="12.75">
      <c r="A18" s="220" t="s">
        <v>193</v>
      </c>
    </row>
    <row r="19" s="220" customFormat="1" ht="12.75">
      <c r="A19" s="220" t="s">
        <v>194</v>
      </c>
    </row>
    <row r="20" s="220" customFormat="1" ht="12.75">
      <c r="A20" s="220" t="s">
        <v>195</v>
      </c>
    </row>
    <row r="21" s="220" customFormat="1" ht="12.75">
      <c r="A21" s="220" t="s">
        <v>196</v>
      </c>
    </row>
  </sheetData>
  <mergeCells count="14">
    <mergeCell ref="A20:IV20"/>
    <mergeCell ref="A21:IV21"/>
    <mergeCell ref="A16:IV16"/>
    <mergeCell ref="A17:IV17"/>
    <mergeCell ref="A18:IV18"/>
    <mergeCell ref="A19:IV19"/>
    <mergeCell ref="A12:IV12"/>
    <mergeCell ref="A13:IV13"/>
    <mergeCell ref="A14:IV14"/>
    <mergeCell ref="A15:IV15"/>
    <mergeCell ref="A8:IV8"/>
    <mergeCell ref="A9:IV9"/>
    <mergeCell ref="A10:IV10"/>
    <mergeCell ref="A11:IV11"/>
  </mergeCells>
  <hyperlinks>
    <hyperlink ref="A8" location="'23.1'!A1" display="23.1.  LANA: Serie histórica de animales esquilados,  producción precio, valor y comercio exterior"/>
    <hyperlink ref="A9" location="'23.2 (06)'!A1" display="23.2.  LANA: Análisis provincial del número de animales esquilados, 2006 "/>
    <hyperlink ref="A10" location="'23.2 (07)'!A1" display="23.2.  LANA: Análisis provincial del número de animales esquilados, 2007 "/>
    <hyperlink ref="A11" location="'23.3 (06)'!A1" display="23.3.  LANA: Análisis provincial de producción, 2006 (Toneladas) "/>
    <hyperlink ref="A12" location="'23.3 (07)'!A1" display="23.3.  LANA: Análisis provincial de producción, 2007 (Toneladas) "/>
    <hyperlink ref="A13" location="'23.4 (06)'!A1" display="23.4.  LANA (SIN CARDAR Y SIN PEINAR): Comercio exterior de España (Toneladas) "/>
    <hyperlink ref="A14" location="'23.4 (07)'!A1" display="23.4.  LANA (SIN CARDAR Y SIN PEINAR): Comercio exterior de España, 2007 (Toneladas) "/>
    <hyperlink ref="A15" location="'23.5'!A1" display="23.5.  CUEROS Y PIELES: Producción de los últimos años "/>
    <hyperlink ref="A16" location="'23.6'!A1" display="23.6.  CUEROS, PIELES Y PELETERIA, EN BRUTO: Serie histórica de comercio exterior. Importaciones (Toneladas) "/>
    <hyperlink ref="A17" location="'23.7'!A1" display="23.7.  CUEROS, PIELES Y PELETERIA, EN BRUTO: Serie histórica de Comercio exterior. Exportaciones (Toneladas) "/>
    <hyperlink ref="A18" location="'23.8 (06)'!A1" display="23.8.  CUEROS Y PIELES: Comercio exterior de España. Importaciones. (Toneladas) "/>
    <hyperlink ref="A19" location="'23.8 (07)'!A1" display="23.8.  CUEROS Y PIELES: Comercio exterior de España. Importaciones, 2007 (Toneladas) "/>
    <hyperlink ref="A20" location="'23.9 (06)'!A1" display="23.9.  CUEROS Y PIELES: Comercio exterior de España. Exportaciones. (Toneladas) "/>
    <hyperlink ref="A21" location="'23.9 (07)'!A1" display="23.9.  CUEROS Y PIELES: Comercio exterior de España. Exportaciones, 2007 (Toneladas) 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1"/>
  <dimension ref="A1:N32"/>
  <sheetViews>
    <sheetView showGridLines="0" zoomScale="75" zoomScaleNormal="75" workbookViewId="0" topLeftCell="A1">
      <selection activeCell="E50" sqref="E50"/>
    </sheetView>
  </sheetViews>
  <sheetFormatPr defaultColWidth="11.421875" defaultRowHeight="12.75"/>
  <cols>
    <col min="1" max="1" width="21.7109375" style="2" customWidth="1"/>
    <col min="2" max="6" width="19.00390625" style="2" customWidth="1"/>
    <col min="7" max="7" width="14.7109375" style="2" customWidth="1"/>
    <col min="8" max="16384" width="11.421875" style="2" customWidth="1"/>
  </cols>
  <sheetData>
    <row r="1" spans="1:10" s="1" customFormat="1" ht="18">
      <c r="A1" s="172" t="s">
        <v>0</v>
      </c>
      <c r="B1" s="172"/>
      <c r="C1" s="172"/>
      <c r="D1" s="172"/>
      <c r="E1" s="172"/>
      <c r="F1" s="172"/>
      <c r="G1" s="28"/>
      <c r="H1" s="28"/>
      <c r="I1" s="28"/>
      <c r="J1" s="28"/>
    </row>
    <row r="2" ht="12.75">
      <c r="A2" s="213" t="s">
        <v>183</v>
      </c>
    </row>
    <row r="3" spans="1:10" ht="15">
      <c r="A3" s="176" t="s">
        <v>150</v>
      </c>
      <c r="B3" s="176"/>
      <c r="C3" s="176"/>
      <c r="D3" s="176"/>
      <c r="E3" s="176"/>
      <c r="F3" s="176"/>
      <c r="G3" s="25"/>
      <c r="H3" s="17"/>
      <c r="I3" s="17"/>
      <c r="J3" s="17"/>
    </row>
    <row r="4" spans="1:10" ht="15" thickBot="1">
      <c r="A4" s="17"/>
      <c r="B4" s="17"/>
      <c r="C4" s="17"/>
      <c r="D4" s="17"/>
      <c r="E4" s="17"/>
      <c r="F4" s="17"/>
      <c r="G4" s="25"/>
      <c r="H4" s="17"/>
      <c r="I4" s="17"/>
      <c r="J4" s="17"/>
    </row>
    <row r="5" spans="1:7" ht="12.75">
      <c r="A5" s="101"/>
      <c r="B5" s="196" t="s">
        <v>110</v>
      </c>
      <c r="C5" s="198"/>
      <c r="D5" s="198"/>
      <c r="E5" s="198"/>
      <c r="F5" s="198"/>
      <c r="G5" s="12"/>
    </row>
    <row r="6" spans="1:7" ht="12.75">
      <c r="A6" s="29" t="s">
        <v>2</v>
      </c>
      <c r="B6" s="203" t="s">
        <v>22</v>
      </c>
      <c r="C6" s="204"/>
      <c r="D6" s="204"/>
      <c r="E6" s="205"/>
      <c r="F6" s="18" t="s">
        <v>31</v>
      </c>
      <c r="G6" s="12"/>
    </row>
    <row r="7" spans="1:7" ht="13.5" thickBot="1">
      <c r="A7" s="29"/>
      <c r="B7" s="99" t="s">
        <v>32</v>
      </c>
      <c r="C7" s="99" t="s">
        <v>33</v>
      </c>
      <c r="D7" s="99" t="s">
        <v>34</v>
      </c>
      <c r="E7" s="99" t="s">
        <v>35</v>
      </c>
      <c r="F7" s="69" t="s">
        <v>36</v>
      </c>
      <c r="G7" s="12"/>
    </row>
    <row r="8" spans="1:9" s="12" customFormat="1" ht="12.75">
      <c r="A8" s="31">
        <v>1990</v>
      </c>
      <c r="B8" s="102">
        <v>47945</v>
      </c>
      <c r="C8" s="102">
        <v>49699</v>
      </c>
      <c r="D8" s="102">
        <v>5809</v>
      </c>
      <c r="E8" s="102">
        <v>4032</v>
      </c>
      <c r="F8" s="119">
        <v>596</v>
      </c>
      <c r="I8" s="24"/>
    </row>
    <row r="9" spans="1:9" s="12" customFormat="1" ht="12.75">
      <c r="A9" s="32">
        <v>1991</v>
      </c>
      <c r="B9" s="102">
        <v>43595</v>
      </c>
      <c r="C9" s="102">
        <v>46179</v>
      </c>
      <c r="D9" s="102">
        <v>1913</v>
      </c>
      <c r="E9" s="102">
        <v>1791</v>
      </c>
      <c r="F9" s="119">
        <v>967</v>
      </c>
      <c r="I9" s="24"/>
    </row>
    <row r="10" spans="1:9" s="12" customFormat="1" ht="12.75">
      <c r="A10" s="32">
        <v>1992</v>
      </c>
      <c r="B10" s="102">
        <v>35170</v>
      </c>
      <c r="C10" s="102">
        <v>30455</v>
      </c>
      <c r="D10" s="102">
        <v>1711</v>
      </c>
      <c r="E10" s="102">
        <v>1175</v>
      </c>
      <c r="F10" s="119">
        <v>928</v>
      </c>
      <c r="I10" s="24"/>
    </row>
    <row r="11" spans="1:9" s="12" customFormat="1" ht="12.75">
      <c r="A11" s="32">
        <v>1993</v>
      </c>
      <c r="B11" s="102">
        <v>37592</v>
      </c>
      <c r="C11" s="102">
        <v>19984</v>
      </c>
      <c r="D11" s="102">
        <v>1059</v>
      </c>
      <c r="E11" s="102">
        <v>854</v>
      </c>
      <c r="F11" s="119">
        <v>768</v>
      </c>
      <c r="I11" s="24"/>
    </row>
    <row r="12" spans="1:9" s="12" customFormat="1" ht="12.75">
      <c r="A12" s="32">
        <v>1994</v>
      </c>
      <c r="B12" s="102">
        <v>59634</v>
      </c>
      <c r="C12" s="102">
        <v>24891</v>
      </c>
      <c r="D12" s="102">
        <v>2136</v>
      </c>
      <c r="E12" s="102">
        <v>2072</v>
      </c>
      <c r="F12" s="119">
        <v>160</v>
      </c>
      <c r="I12" s="24"/>
    </row>
    <row r="13" spans="1:9" ht="12.75">
      <c r="A13" s="32">
        <v>1995</v>
      </c>
      <c r="B13" s="102">
        <v>49990</v>
      </c>
      <c r="C13" s="102">
        <v>27157</v>
      </c>
      <c r="D13" s="102">
        <v>2315</v>
      </c>
      <c r="E13" s="102">
        <v>976</v>
      </c>
      <c r="F13" s="119">
        <v>138</v>
      </c>
      <c r="G13" s="12"/>
      <c r="I13" s="24"/>
    </row>
    <row r="14" spans="1:7" ht="12.75">
      <c r="A14" s="32">
        <v>1996</v>
      </c>
      <c r="B14" s="102">
        <v>63708</v>
      </c>
      <c r="C14" s="102">
        <v>29389</v>
      </c>
      <c r="D14" s="102">
        <v>1582</v>
      </c>
      <c r="E14" s="102">
        <v>883</v>
      </c>
      <c r="F14" s="119">
        <v>404</v>
      </c>
      <c r="G14" s="12"/>
    </row>
    <row r="15" spans="1:9" ht="12.75">
      <c r="A15" s="32">
        <v>1997</v>
      </c>
      <c r="B15" s="102">
        <v>75927.10963</v>
      </c>
      <c r="C15" s="102">
        <v>26903.0595</v>
      </c>
      <c r="D15" s="102">
        <v>2107</v>
      </c>
      <c r="E15" s="102">
        <v>1114</v>
      </c>
      <c r="F15" s="119">
        <v>277.07936</v>
      </c>
      <c r="G15" s="24"/>
      <c r="H15" s="33"/>
      <c r="I15" s="33"/>
    </row>
    <row r="16" spans="1:9" ht="12.75">
      <c r="A16" s="32">
        <v>1998</v>
      </c>
      <c r="B16" s="102">
        <v>71415.66614</v>
      </c>
      <c r="C16" s="102">
        <v>29246.089</v>
      </c>
      <c r="D16" s="102">
        <v>2231</v>
      </c>
      <c r="E16" s="102">
        <v>168</v>
      </c>
      <c r="F16" s="119">
        <v>103.0227</v>
      </c>
      <c r="G16" s="24"/>
      <c r="H16" s="33"/>
      <c r="I16" s="33"/>
    </row>
    <row r="17" spans="1:9" ht="12.75">
      <c r="A17" s="32">
        <v>1999</v>
      </c>
      <c r="B17" s="102">
        <v>54846</v>
      </c>
      <c r="C17" s="102">
        <v>28677</v>
      </c>
      <c r="D17" s="102">
        <v>1157.8136723634848</v>
      </c>
      <c r="E17" s="102">
        <v>87.1863276365152</v>
      </c>
      <c r="F17" s="119">
        <v>111</v>
      </c>
      <c r="G17" s="24"/>
      <c r="H17" s="33"/>
      <c r="I17" s="33"/>
    </row>
    <row r="18" spans="1:9" ht="12.75">
      <c r="A18" s="32">
        <v>2000</v>
      </c>
      <c r="B18" s="102">
        <v>49140.68</v>
      </c>
      <c r="C18" s="102">
        <v>32091.451</v>
      </c>
      <c r="D18" s="102">
        <v>1296.938</v>
      </c>
      <c r="E18" s="102">
        <v>291.096</v>
      </c>
      <c r="F18" s="119">
        <v>89.595</v>
      </c>
      <c r="G18" s="24"/>
      <c r="H18" s="33"/>
      <c r="I18" s="33"/>
    </row>
    <row r="19" spans="1:9" ht="12.75">
      <c r="A19" s="32">
        <v>2001</v>
      </c>
      <c r="B19" s="102">
        <v>48979.431</v>
      </c>
      <c r="C19" s="102">
        <v>35153.333</v>
      </c>
      <c r="D19" s="102">
        <v>2257.812</v>
      </c>
      <c r="E19" s="102">
        <v>217.3470000000002</v>
      </c>
      <c r="F19" s="119">
        <v>134.197</v>
      </c>
      <c r="G19" s="24"/>
      <c r="H19" s="33"/>
      <c r="I19" s="33"/>
    </row>
    <row r="20" spans="1:9" ht="12.75">
      <c r="A20" s="32">
        <v>2002</v>
      </c>
      <c r="B20" s="102">
        <v>41904.352</v>
      </c>
      <c r="C20" s="102">
        <v>25526.006</v>
      </c>
      <c r="D20" s="102">
        <v>2016.617</v>
      </c>
      <c r="E20" s="102">
        <v>2466.05</v>
      </c>
      <c r="F20" s="119">
        <v>316.869</v>
      </c>
      <c r="G20" s="24"/>
      <c r="H20" s="33"/>
      <c r="I20" s="33"/>
    </row>
    <row r="21" spans="1:9" ht="12.75">
      <c r="A21" s="32">
        <v>2003</v>
      </c>
      <c r="B21" s="102">
        <v>37937</v>
      </c>
      <c r="C21" s="102">
        <v>21134</v>
      </c>
      <c r="D21" s="102">
        <v>1449</v>
      </c>
      <c r="E21" s="102">
        <v>195</v>
      </c>
      <c r="F21" s="119">
        <v>577</v>
      </c>
      <c r="G21" s="24"/>
      <c r="H21" s="33"/>
      <c r="I21" s="33"/>
    </row>
    <row r="22" spans="1:9" ht="12.75">
      <c r="A22" s="32">
        <v>2004</v>
      </c>
      <c r="B22" s="102">
        <v>27367</v>
      </c>
      <c r="C22" s="102">
        <v>12118</v>
      </c>
      <c r="D22" s="102">
        <v>758</v>
      </c>
      <c r="E22" s="102">
        <v>1081</v>
      </c>
      <c r="F22" s="119">
        <v>340</v>
      </c>
      <c r="G22" s="24"/>
      <c r="H22" s="33"/>
      <c r="I22" s="33"/>
    </row>
    <row r="23" spans="1:9" ht="12.75">
      <c r="A23" s="32">
        <v>2005</v>
      </c>
      <c r="B23" s="102">
        <v>26685</v>
      </c>
      <c r="C23" s="102">
        <v>12917</v>
      </c>
      <c r="D23" s="102">
        <v>623</v>
      </c>
      <c r="E23" s="102">
        <v>989</v>
      </c>
      <c r="F23" s="119">
        <v>215</v>
      </c>
      <c r="G23" s="24"/>
      <c r="H23" s="33"/>
      <c r="I23" s="33"/>
    </row>
    <row r="24" spans="1:9" ht="12.75">
      <c r="A24" s="32">
        <v>2006</v>
      </c>
      <c r="B24" s="102">
        <v>15690</v>
      </c>
      <c r="C24" s="102">
        <v>1887</v>
      </c>
      <c r="D24" s="102">
        <v>120</v>
      </c>
      <c r="E24" s="102">
        <v>132</v>
      </c>
      <c r="F24" s="119">
        <v>36</v>
      </c>
      <c r="G24" s="24"/>
      <c r="H24" s="33"/>
      <c r="I24" s="33"/>
    </row>
    <row r="25" spans="1:9" ht="13.5" thickBot="1">
      <c r="A25" s="34">
        <v>2007</v>
      </c>
      <c r="B25" s="132">
        <v>14499</v>
      </c>
      <c r="C25" s="132">
        <v>1750</v>
      </c>
      <c r="D25" s="138" t="s">
        <v>178</v>
      </c>
      <c r="E25" s="132">
        <v>379</v>
      </c>
      <c r="F25" s="133">
        <v>39</v>
      </c>
      <c r="G25" s="24"/>
      <c r="H25" s="33"/>
      <c r="I25" s="33"/>
    </row>
    <row r="26" spans="1:14" s="12" customFormat="1" ht="12.75">
      <c r="A26" s="105" t="s">
        <v>109</v>
      </c>
      <c r="C26" s="106"/>
      <c r="D26" s="106"/>
      <c r="E26" s="24"/>
      <c r="G26" s="106"/>
      <c r="H26" s="106"/>
      <c r="I26" s="24"/>
      <c r="K26" s="107"/>
      <c r="L26" s="108"/>
      <c r="M26" s="109"/>
      <c r="N26" s="109"/>
    </row>
    <row r="28" ht="12.75">
      <c r="D28" s="26"/>
    </row>
    <row r="29" spans="4:5" ht="12.75">
      <c r="D29" s="35"/>
      <c r="E29" s="26"/>
    </row>
    <row r="32" spans="4:5" ht="12.75">
      <c r="D32" s="35"/>
      <c r="E32" s="26"/>
    </row>
  </sheetData>
  <mergeCells count="4">
    <mergeCell ref="A1:F1"/>
    <mergeCell ref="A3:F3"/>
    <mergeCell ref="B5:F5"/>
    <mergeCell ref="B6:E6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4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7"/>
  <dimension ref="A1:N30"/>
  <sheetViews>
    <sheetView showGridLines="0" zoomScale="75" zoomScaleNormal="75" workbookViewId="0" topLeftCell="A1">
      <selection activeCell="E35" sqref="E35"/>
    </sheetView>
  </sheetViews>
  <sheetFormatPr defaultColWidth="11.421875" defaultRowHeight="12.75"/>
  <cols>
    <col min="1" max="1" width="24.421875" style="2" customWidth="1"/>
    <col min="2" max="6" width="22.7109375" style="2" customWidth="1"/>
    <col min="7" max="16384" width="11.421875" style="2" customWidth="1"/>
  </cols>
  <sheetData>
    <row r="1" spans="1:8" s="1" customFormat="1" ht="18">
      <c r="A1" s="172" t="s">
        <v>0</v>
      </c>
      <c r="B1" s="172"/>
      <c r="C1" s="172"/>
      <c r="D1" s="172"/>
      <c r="E1" s="172"/>
      <c r="F1" s="172"/>
      <c r="G1" s="28"/>
      <c r="H1" s="28"/>
    </row>
    <row r="2" ht="12.75">
      <c r="A2" s="213" t="s">
        <v>183</v>
      </c>
    </row>
    <row r="3" spans="1:6" ht="15">
      <c r="A3" s="176" t="s">
        <v>151</v>
      </c>
      <c r="B3" s="176"/>
      <c r="C3" s="176"/>
      <c r="D3" s="176"/>
      <c r="E3" s="176"/>
      <c r="F3" s="176"/>
    </row>
    <row r="4" spans="1:7" ht="13.5" thickBot="1">
      <c r="A4" s="36"/>
      <c r="G4" s="12"/>
    </row>
    <row r="5" spans="1:7" ht="12.75">
      <c r="A5" s="101"/>
      <c r="B5" s="196" t="s">
        <v>107</v>
      </c>
      <c r="C5" s="198"/>
      <c r="D5" s="198"/>
      <c r="E5" s="198"/>
      <c r="F5" s="198"/>
      <c r="G5" s="12"/>
    </row>
    <row r="6" spans="1:7" ht="12.75">
      <c r="A6" s="29" t="s">
        <v>2</v>
      </c>
      <c r="B6" s="203" t="s">
        <v>22</v>
      </c>
      <c r="C6" s="204"/>
      <c r="D6" s="204"/>
      <c r="E6" s="205"/>
      <c r="F6" s="30" t="s">
        <v>31</v>
      </c>
      <c r="G6" s="12"/>
    </row>
    <row r="7" spans="1:7" ht="13.5" thickBot="1">
      <c r="A7" s="67"/>
      <c r="B7" s="68" t="s">
        <v>32</v>
      </c>
      <c r="C7" s="68" t="s">
        <v>33</v>
      </c>
      <c r="D7" s="68" t="s">
        <v>34</v>
      </c>
      <c r="E7" s="68" t="s">
        <v>35</v>
      </c>
      <c r="F7" s="69" t="s">
        <v>36</v>
      </c>
      <c r="G7" s="12"/>
    </row>
    <row r="8" spans="1:7" ht="12.75">
      <c r="A8" s="32">
        <v>1990</v>
      </c>
      <c r="B8" s="102">
        <v>12521</v>
      </c>
      <c r="C8" s="102">
        <v>2821</v>
      </c>
      <c r="D8" s="102">
        <v>422</v>
      </c>
      <c r="E8" s="102">
        <v>208</v>
      </c>
      <c r="F8" s="119">
        <v>83</v>
      </c>
      <c r="G8" s="24"/>
    </row>
    <row r="9" spans="1:7" ht="12.75">
      <c r="A9" s="32">
        <v>1991</v>
      </c>
      <c r="B9" s="102">
        <v>13737</v>
      </c>
      <c r="C9" s="102">
        <v>3840</v>
      </c>
      <c r="D9" s="102">
        <v>476</v>
      </c>
      <c r="E9" s="102">
        <v>259</v>
      </c>
      <c r="F9" s="119">
        <v>37</v>
      </c>
      <c r="G9" s="24"/>
    </row>
    <row r="10" spans="1:7" ht="12.75">
      <c r="A10" s="32">
        <v>1992</v>
      </c>
      <c r="B10" s="102">
        <v>22276</v>
      </c>
      <c r="C10" s="102">
        <v>3858</v>
      </c>
      <c r="D10" s="102">
        <v>355</v>
      </c>
      <c r="E10" s="102">
        <v>113</v>
      </c>
      <c r="F10" s="119">
        <v>105</v>
      </c>
      <c r="G10" s="24"/>
    </row>
    <row r="11" spans="1:7" ht="12.75">
      <c r="A11" s="32">
        <v>1993</v>
      </c>
      <c r="B11" s="102">
        <v>22383</v>
      </c>
      <c r="C11" s="102">
        <v>6093</v>
      </c>
      <c r="D11" s="102">
        <v>258</v>
      </c>
      <c r="E11" s="102">
        <v>155</v>
      </c>
      <c r="F11" s="119">
        <v>25</v>
      </c>
      <c r="G11" s="24"/>
    </row>
    <row r="12" spans="1:7" ht="12.75">
      <c r="A12" s="32">
        <v>1994</v>
      </c>
      <c r="B12" s="102">
        <v>18884</v>
      </c>
      <c r="C12" s="102">
        <v>6219</v>
      </c>
      <c r="D12" s="102">
        <v>625</v>
      </c>
      <c r="E12" s="102">
        <v>267</v>
      </c>
      <c r="F12" s="119">
        <v>104</v>
      </c>
      <c r="G12" s="24"/>
    </row>
    <row r="13" spans="1:7" ht="12.75">
      <c r="A13" s="32">
        <v>1995</v>
      </c>
      <c r="B13" s="102">
        <v>22599</v>
      </c>
      <c r="C13" s="102">
        <v>7820</v>
      </c>
      <c r="D13" s="102">
        <v>793</v>
      </c>
      <c r="E13" s="102">
        <v>307</v>
      </c>
      <c r="F13" s="119">
        <v>264</v>
      </c>
      <c r="G13" s="24"/>
    </row>
    <row r="14" spans="1:7" ht="12.75">
      <c r="A14" s="32">
        <v>1996</v>
      </c>
      <c r="B14" s="102">
        <v>23948</v>
      </c>
      <c r="C14" s="102">
        <v>8475</v>
      </c>
      <c r="D14" s="102">
        <v>478</v>
      </c>
      <c r="E14" s="102">
        <v>242</v>
      </c>
      <c r="F14" s="119">
        <v>79</v>
      </c>
      <c r="G14" s="12"/>
    </row>
    <row r="15" spans="1:7" ht="12.75">
      <c r="A15" s="32">
        <v>1997</v>
      </c>
      <c r="B15" s="102">
        <v>30077.1215</v>
      </c>
      <c r="C15" s="102">
        <v>9566.6542</v>
      </c>
      <c r="D15" s="102">
        <v>432</v>
      </c>
      <c r="E15" s="102">
        <v>191</v>
      </c>
      <c r="F15" s="119">
        <v>97</v>
      </c>
      <c r="G15" s="12"/>
    </row>
    <row r="16" spans="1:7" ht="12.75">
      <c r="A16" s="32">
        <v>1998</v>
      </c>
      <c r="B16" s="102">
        <v>27218.231</v>
      </c>
      <c r="C16" s="102">
        <v>9069.569000000001</v>
      </c>
      <c r="D16" s="102">
        <v>518</v>
      </c>
      <c r="E16" s="102">
        <v>425</v>
      </c>
      <c r="F16" s="119">
        <v>160</v>
      </c>
      <c r="G16" s="12"/>
    </row>
    <row r="17" spans="1:7" ht="12.75">
      <c r="A17" s="32">
        <v>1999</v>
      </c>
      <c r="B17" s="102">
        <v>30894</v>
      </c>
      <c r="C17" s="102">
        <v>8124</v>
      </c>
      <c r="D17" s="102">
        <v>437.9904458598726</v>
      </c>
      <c r="E17" s="102">
        <v>359.3550955414013</v>
      </c>
      <c r="F17" s="119">
        <v>113</v>
      </c>
      <c r="G17" s="12"/>
    </row>
    <row r="18" spans="1:7" ht="12.75">
      <c r="A18" s="32">
        <v>2000</v>
      </c>
      <c r="B18" s="102">
        <v>38912.711</v>
      </c>
      <c r="C18" s="102">
        <v>12786.902</v>
      </c>
      <c r="D18" s="102">
        <v>599.624</v>
      </c>
      <c r="E18" s="102">
        <v>728.4179999999999</v>
      </c>
      <c r="F18" s="119">
        <v>206.158</v>
      </c>
      <c r="G18" s="12"/>
    </row>
    <row r="19" spans="1:7" ht="12.75">
      <c r="A19" s="32">
        <v>2001</v>
      </c>
      <c r="B19" s="102">
        <v>35645.729</v>
      </c>
      <c r="C19" s="102">
        <v>16323.826</v>
      </c>
      <c r="D19" s="102">
        <v>509.536</v>
      </c>
      <c r="E19" s="102">
        <v>665.767</v>
      </c>
      <c r="F19" s="119">
        <v>322.658</v>
      </c>
      <c r="G19" s="12"/>
    </row>
    <row r="20" spans="1:7" ht="12.75">
      <c r="A20" s="32">
        <v>2002</v>
      </c>
      <c r="B20" s="102">
        <v>45056.365</v>
      </c>
      <c r="C20" s="102">
        <v>15569.75</v>
      </c>
      <c r="D20" s="102">
        <v>358.345</v>
      </c>
      <c r="E20" s="102">
        <v>1311.211</v>
      </c>
      <c r="F20" s="119">
        <v>323.447</v>
      </c>
      <c r="G20" s="12"/>
    </row>
    <row r="21" spans="1:7" ht="12.75">
      <c r="A21" s="32">
        <v>2003</v>
      </c>
      <c r="B21" s="102">
        <v>52294</v>
      </c>
      <c r="C21" s="102">
        <v>17495</v>
      </c>
      <c r="D21" s="102">
        <v>370</v>
      </c>
      <c r="E21" s="102">
        <v>4562</v>
      </c>
      <c r="F21" s="119">
        <v>1169</v>
      </c>
      <c r="G21" s="12"/>
    </row>
    <row r="22" spans="1:7" ht="12.75">
      <c r="A22" s="32">
        <v>2004</v>
      </c>
      <c r="B22" s="102">
        <v>53663</v>
      </c>
      <c r="C22" s="102">
        <v>17185</v>
      </c>
      <c r="D22" s="102">
        <v>307</v>
      </c>
      <c r="E22" s="102">
        <v>3378</v>
      </c>
      <c r="F22" s="119">
        <v>1854</v>
      </c>
      <c r="G22" s="12"/>
    </row>
    <row r="23" spans="1:7" ht="12.75">
      <c r="A23" s="32">
        <v>2005</v>
      </c>
      <c r="B23" s="102">
        <v>56898</v>
      </c>
      <c r="C23" s="102">
        <v>17994</v>
      </c>
      <c r="D23" s="102">
        <v>585</v>
      </c>
      <c r="E23" s="102">
        <v>4262</v>
      </c>
      <c r="F23" s="119">
        <v>3223</v>
      </c>
      <c r="G23" s="12"/>
    </row>
    <row r="24" spans="1:7" ht="12.75">
      <c r="A24" s="32">
        <v>2006</v>
      </c>
      <c r="B24" s="102">
        <v>19012</v>
      </c>
      <c r="C24" s="102">
        <v>11370</v>
      </c>
      <c r="D24" s="102">
        <v>679</v>
      </c>
      <c r="E24" s="102">
        <v>689</v>
      </c>
      <c r="F24" s="119">
        <v>2375</v>
      </c>
      <c r="G24" s="12"/>
    </row>
    <row r="25" spans="1:7" ht="13.5" thickBot="1">
      <c r="A25" s="34">
        <v>2007</v>
      </c>
      <c r="B25" s="132">
        <v>14948</v>
      </c>
      <c r="C25" s="132">
        <v>10790</v>
      </c>
      <c r="D25" s="138" t="s">
        <v>178</v>
      </c>
      <c r="E25" s="132">
        <v>4892</v>
      </c>
      <c r="F25" s="133">
        <v>2077</v>
      </c>
      <c r="G25" s="12"/>
    </row>
    <row r="26" spans="1:14" s="12" customFormat="1" ht="12.75">
      <c r="A26" s="105" t="s">
        <v>109</v>
      </c>
      <c r="C26" s="106"/>
      <c r="D26" s="106"/>
      <c r="E26" s="24"/>
      <c r="G26" s="106"/>
      <c r="H26" s="106"/>
      <c r="I26" s="24"/>
      <c r="K26" s="107"/>
      <c r="L26" s="108"/>
      <c r="M26" s="109"/>
      <c r="N26" s="109"/>
    </row>
    <row r="27" ht="12.75">
      <c r="G27" s="12"/>
    </row>
    <row r="28" ht="12.75">
      <c r="G28" s="12"/>
    </row>
    <row r="29" spans="4:7" ht="12.75">
      <c r="D29" s="26"/>
      <c r="F29" s="35"/>
      <c r="G29" s="12"/>
    </row>
    <row r="30" spans="5:6" ht="12.75">
      <c r="E30" s="35"/>
      <c r="F30" s="26"/>
    </row>
  </sheetData>
  <mergeCells count="4">
    <mergeCell ref="B5:F5"/>
    <mergeCell ref="B6:E6"/>
    <mergeCell ref="A1:F1"/>
    <mergeCell ref="A3:F3"/>
  </mergeCells>
  <hyperlinks>
    <hyperlink ref="A2" location="'Indice'!A1" display="Volver al Indice"/>
  </hyperlinks>
  <printOptions horizontalCentered="1"/>
  <pageMargins left="0.5905511811023623" right="0.5905511811023623" top="0.5905511811023623" bottom="0.984251968503937" header="0" footer="0"/>
  <pageSetup horizontalDpi="600" verticalDpi="600" orientation="portrait" paperSize="9" scale="6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1"/>
  <dimension ref="A1:N80"/>
  <sheetViews>
    <sheetView showGridLines="0" zoomScale="75" zoomScaleNormal="75" workbookViewId="0" topLeftCell="A1">
      <selection activeCell="F34" sqref="F34"/>
    </sheetView>
  </sheetViews>
  <sheetFormatPr defaultColWidth="11.421875" defaultRowHeight="12.75"/>
  <cols>
    <col min="1" max="1" width="35.57421875" style="2" customWidth="1"/>
    <col min="2" max="5" width="11.421875" style="2" customWidth="1"/>
    <col min="6" max="7" width="11.28125" style="2" customWidth="1"/>
    <col min="8" max="9" width="11.421875" style="12" customWidth="1"/>
    <col min="10" max="10" width="9.140625" style="2" customWidth="1"/>
    <col min="11" max="12" width="11.421875" style="26" customWidth="1"/>
    <col min="13" max="16384" width="11.421875" style="2" customWidth="1"/>
  </cols>
  <sheetData>
    <row r="1" spans="1:12" s="1" customFormat="1" ht="18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K1" s="55"/>
      <c r="L1" s="55"/>
    </row>
    <row r="2" ht="12.75">
      <c r="A2" s="213" t="s">
        <v>183</v>
      </c>
    </row>
    <row r="3" spans="1:11" ht="15">
      <c r="A3" s="193" t="s">
        <v>152</v>
      </c>
      <c r="B3" s="193"/>
      <c r="C3" s="193"/>
      <c r="D3" s="193"/>
      <c r="E3" s="193"/>
      <c r="F3" s="193"/>
      <c r="G3" s="193"/>
      <c r="H3" s="193"/>
      <c r="I3" s="193"/>
      <c r="J3" s="17"/>
      <c r="K3" s="24"/>
    </row>
    <row r="4" ht="13.5" thickBot="1">
      <c r="K4" s="24"/>
    </row>
    <row r="5" spans="1:11" ht="12.75">
      <c r="A5" s="209" t="s">
        <v>103</v>
      </c>
      <c r="B5" s="144"/>
      <c r="C5" s="144"/>
      <c r="D5" s="144"/>
      <c r="E5" s="144"/>
      <c r="F5" s="144"/>
      <c r="G5" s="145"/>
      <c r="H5" s="199" t="s">
        <v>23</v>
      </c>
      <c r="I5" s="206"/>
      <c r="J5" s="12"/>
      <c r="K5" s="24"/>
    </row>
    <row r="6" spans="1:11" ht="12.75">
      <c r="A6" s="210"/>
      <c r="B6" s="203" t="s">
        <v>96</v>
      </c>
      <c r="C6" s="205"/>
      <c r="D6" s="203" t="s">
        <v>24</v>
      </c>
      <c r="E6" s="205"/>
      <c r="F6" s="203" t="s">
        <v>25</v>
      </c>
      <c r="G6" s="205"/>
      <c r="H6" s="207"/>
      <c r="I6" s="208"/>
      <c r="J6" s="12"/>
      <c r="K6" s="24"/>
    </row>
    <row r="7" spans="1:11" ht="13.5" thickBot="1">
      <c r="A7" s="211"/>
      <c r="B7" s="99">
        <v>2005</v>
      </c>
      <c r="C7" s="99">
        <v>2006</v>
      </c>
      <c r="D7" s="99">
        <v>2005</v>
      </c>
      <c r="E7" s="99">
        <v>2006</v>
      </c>
      <c r="F7" s="99">
        <v>2005</v>
      </c>
      <c r="G7" s="99">
        <v>2006</v>
      </c>
      <c r="H7" s="100">
        <v>2005</v>
      </c>
      <c r="I7" s="100">
        <v>2006</v>
      </c>
      <c r="J7" s="12"/>
      <c r="K7" s="24"/>
    </row>
    <row r="8" spans="1:11" ht="12.75">
      <c r="A8" s="19" t="s">
        <v>12</v>
      </c>
      <c r="B8" s="135">
        <v>26685</v>
      </c>
      <c r="C8" s="135">
        <v>15690</v>
      </c>
      <c r="D8" s="135">
        <v>12917</v>
      </c>
      <c r="E8" s="135">
        <v>1887</v>
      </c>
      <c r="F8" s="135">
        <v>989</v>
      </c>
      <c r="G8" s="135">
        <v>132</v>
      </c>
      <c r="H8" s="140">
        <v>215</v>
      </c>
      <c r="I8" s="140">
        <v>36</v>
      </c>
      <c r="J8" s="141"/>
      <c r="K8" s="24"/>
    </row>
    <row r="9" spans="1:11" ht="12.75">
      <c r="A9" s="20"/>
      <c r="B9" s="135"/>
      <c r="C9" s="135"/>
      <c r="D9" s="135"/>
      <c r="E9" s="135"/>
      <c r="F9" s="135"/>
      <c r="G9" s="135"/>
      <c r="H9" s="140"/>
      <c r="I9" s="140"/>
      <c r="J9" s="141"/>
      <c r="K9" s="24"/>
    </row>
    <row r="10" spans="1:10" s="12" customFormat="1" ht="12.75">
      <c r="A10" s="54" t="s">
        <v>98</v>
      </c>
      <c r="B10" s="135"/>
      <c r="C10" s="135"/>
      <c r="D10" s="135"/>
      <c r="E10" s="135"/>
      <c r="F10" s="135"/>
      <c r="G10" s="135"/>
      <c r="H10" s="140"/>
      <c r="I10" s="140"/>
      <c r="J10" s="141"/>
    </row>
    <row r="11" spans="1:10" s="12" customFormat="1" ht="12.75">
      <c r="A11" s="111" t="s">
        <v>26</v>
      </c>
      <c r="B11" s="135">
        <v>20693</v>
      </c>
      <c r="C11" s="135">
        <f>SUM(C12:C35)</f>
        <v>8463</v>
      </c>
      <c r="D11" s="135">
        <v>10755</v>
      </c>
      <c r="E11" s="135" t="s">
        <v>154</v>
      </c>
      <c r="F11" s="135">
        <v>600</v>
      </c>
      <c r="G11" s="135">
        <v>9</v>
      </c>
      <c r="H11" s="140">
        <v>204</v>
      </c>
      <c r="I11" s="140">
        <f>SUM(I12:I35)</f>
        <v>12</v>
      </c>
      <c r="J11" s="141"/>
    </row>
    <row r="12" spans="1:10" s="12" customFormat="1" ht="12.75">
      <c r="A12" s="112" t="s">
        <v>113</v>
      </c>
      <c r="B12" s="134">
        <v>5044</v>
      </c>
      <c r="C12" s="134">
        <v>2383</v>
      </c>
      <c r="D12" s="134">
        <v>24</v>
      </c>
      <c r="E12" s="134" t="s">
        <v>154</v>
      </c>
      <c r="F12" s="134">
        <v>47</v>
      </c>
      <c r="G12" s="134" t="s">
        <v>154</v>
      </c>
      <c r="H12" s="136">
        <v>2</v>
      </c>
      <c r="I12" s="136" t="s">
        <v>154</v>
      </c>
      <c r="J12" s="141"/>
    </row>
    <row r="13" spans="1:10" s="12" customFormat="1" ht="12.75">
      <c r="A13" s="112" t="s">
        <v>114</v>
      </c>
      <c r="B13" s="134">
        <v>1382</v>
      </c>
      <c r="C13" s="134">
        <v>2504</v>
      </c>
      <c r="D13" s="134" t="s">
        <v>13</v>
      </c>
      <c r="E13" s="134" t="s">
        <v>154</v>
      </c>
      <c r="F13" s="134" t="s">
        <v>13</v>
      </c>
      <c r="G13" s="134" t="s">
        <v>154</v>
      </c>
      <c r="H13" s="136" t="s">
        <v>13</v>
      </c>
      <c r="I13" s="136" t="s">
        <v>154</v>
      </c>
      <c r="J13" s="141"/>
    </row>
    <row r="14" spans="1:10" s="12" customFormat="1" ht="12.75">
      <c r="A14" s="112" t="s">
        <v>115</v>
      </c>
      <c r="B14" s="134">
        <v>815</v>
      </c>
      <c r="C14" s="134">
        <v>424</v>
      </c>
      <c r="D14" s="134">
        <v>48</v>
      </c>
      <c r="E14" s="134" t="s">
        <v>154</v>
      </c>
      <c r="F14" s="134">
        <v>9</v>
      </c>
      <c r="G14" s="134" t="s">
        <v>154</v>
      </c>
      <c r="H14" s="136" t="s">
        <v>13</v>
      </c>
      <c r="I14" s="136" t="s">
        <v>154</v>
      </c>
      <c r="J14" s="141"/>
    </row>
    <row r="15" spans="1:10" s="12" customFormat="1" ht="12.75">
      <c r="A15" s="112" t="s">
        <v>116</v>
      </c>
      <c r="B15" s="134">
        <v>109</v>
      </c>
      <c r="C15" s="134" t="s">
        <v>154</v>
      </c>
      <c r="D15" s="134">
        <v>135</v>
      </c>
      <c r="E15" s="134" t="s">
        <v>154</v>
      </c>
      <c r="F15" s="134">
        <v>35</v>
      </c>
      <c r="G15" s="134" t="s">
        <v>154</v>
      </c>
      <c r="H15" s="136" t="s">
        <v>13</v>
      </c>
      <c r="I15" s="136" t="s">
        <v>154</v>
      </c>
      <c r="J15" s="141"/>
    </row>
    <row r="16" spans="1:10" s="12" customFormat="1" ht="12.75">
      <c r="A16" s="112" t="s">
        <v>117</v>
      </c>
      <c r="B16" s="134">
        <v>214</v>
      </c>
      <c r="C16" s="134">
        <v>65</v>
      </c>
      <c r="D16" s="134" t="s">
        <v>13</v>
      </c>
      <c r="E16" s="134" t="s">
        <v>154</v>
      </c>
      <c r="F16" s="134" t="s">
        <v>13</v>
      </c>
      <c r="G16" s="134" t="s">
        <v>154</v>
      </c>
      <c r="H16" s="136">
        <v>6</v>
      </c>
      <c r="I16" s="136" t="s">
        <v>154</v>
      </c>
      <c r="J16" s="141"/>
    </row>
    <row r="17" spans="1:11" ht="12.75">
      <c r="A17" s="112" t="s">
        <v>118</v>
      </c>
      <c r="B17" s="134" t="s">
        <v>13</v>
      </c>
      <c r="C17" s="134" t="s">
        <v>154</v>
      </c>
      <c r="D17" s="134" t="s">
        <v>13</v>
      </c>
      <c r="E17" s="134" t="s">
        <v>154</v>
      </c>
      <c r="F17" s="134">
        <v>10</v>
      </c>
      <c r="G17" s="134" t="s">
        <v>154</v>
      </c>
      <c r="H17" s="136" t="s">
        <v>13</v>
      </c>
      <c r="I17" s="136" t="s">
        <v>154</v>
      </c>
      <c r="J17" s="141"/>
      <c r="K17" s="24"/>
    </row>
    <row r="18" spans="1:11" ht="12.75">
      <c r="A18" s="112" t="s">
        <v>119</v>
      </c>
      <c r="B18" s="134" t="s">
        <v>13</v>
      </c>
      <c r="C18" s="134" t="s">
        <v>154</v>
      </c>
      <c r="D18" s="134" t="s">
        <v>13</v>
      </c>
      <c r="E18" s="134" t="s">
        <v>154</v>
      </c>
      <c r="F18" s="134" t="s">
        <v>13</v>
      </c>
      <c r="G18" s="134" t="s">
        <v>154</v>
      </c>
      <c r="H18" s="136" t="s">
        <v>13</v>
      </c>
      <c r="I18" s="136" t="s">
        <v>154</v>
      </c>
      <c r="J18" s="141"/>
      <c r="K18" s="24"/>
    </row>
    <row r="19" spans="1:11" ht="12.75">
      <c r="A19" s="112" t="s">
        <v>120</v>
      </c>
      <c r="B19" s="134" t="s">
        <v>13</v>
      </c>
      <c r="C19" s="134" t="s">
        <v>154</v>
      </c>
      <c r="D19" s="134" t="s">
        <v>13</v>
      </c>
      <c r="E19" s="134" t="s">
        <v>154</v>
      </c>
      <c r="F19" s="134" t="s">
        <v>13</v>
      </c>
      <c r="G19" s="134" t="s">
        <v>154</v>
      </c>
      <c r="H19" s="136" t="s">
        <v>13</v>
      </c>
      <c r="I19" s="136" t="s">
        <v>154</v>
      </c>
      <c r="J19" s="141"/>
      <c r="K19" s="24"/>
    </row>
    <row r="20" spans="1:11" ht="12.75">
      <c r="A20" s="112" t="s">
        <v>121</v>
      </c>
      <c r="B20" s="134">
        <v>24</v>
      </c>
      <c r="C20" s="134" t="s">
        <v>154</v>
      </c>
      <c r="D20" s="134" t="s">
        <v>13</v>
      </c>
      <c r="E20" s="134" t="s">
        <v>154</v>
      </c>
      <c r="F20" s="134" t="s">
        <v>13</v>
      </c>
      <c r="G20" s="134" t="s">
        <v>154</v>
      </c>
      <c r="H20" s="136">
        <v>12</v>
      </c>
      <c r="I20" s="136" t="s">
        <v>154</v>
      </c>
      <c r="J20" s="141"/>
      <c r="K20" s="24"/>
    </row>
    <row r="21" spans="1:11" ht="12.75">
      <c r="A21" s="112" t="s">
        <v>122</v>
      </c>
      <c r="B21" s="134">
        <v>4100</v>
      </c>
      <c r="C21" s="134">
        <v>340</v>
      </c>
      <c r="D21" s="134">
        <v>2114</v>
      </c>
      <c r="E21" s="134" t="s">
        <v>154</v>
      </c>
      <c r="F21" s="134">
        <v>146</v>
      </c>
      <c r="G21" s="134" t="s">
        <v>154</v>
      </c>
      <c r="H21" s="136">
        <v>14</v>
      </c>
      <c r="I21" s="136">
        <v>10</v>
      </c>
      <c r="J21" s="141"/>
      <c r="K21" s="24"/>
    </row>
    <row r="22" spans="1:11" ht="12.75">
      <c r="A22" s="112" t="s">
        <v>123</v>
      </c>
      <c r="B22" s="134">
        <v>315</v>
      </c>
      <c r="C22" s="134" t="s">
        <v>154</v>
      </c>
      <c r="D22" s="134">
        <v>1171</v>
      </c>
      <c r="E22" s="134" t="s">
        <v>154</v>
      </c>
      <c r="F22" s="134">
        <v>113</v>
      </c>
      <c r="G22" s="134" t="s">
        <v>154</v>
      </c>
      <c r="H22" s="136">
        <v>4</v>
      </c>
      <c r="I22" s="136" t="s">
        <v>154</v>
      </c>
      <c r="J22" s="141"/>
      <c r="K22" s="24"/>
    </row>
    <row r="23" spans="1:11" ht="12.75">
      <c r="A23" s="112" t="s">
        <v>124</v>
      </c>
      <c r="B23" s="134">
        <v>54</v>
      </c>
      <c r="C23" s="134">
        <v>19</v>
      </c>
      <c r="D23" s="134">
        <v>245</v>
      </c>
      <c r="E23" s="134" t="s">
        <v>154</v>
      </c>
      <c r="F23" s="134">
        <v>47</v>
      </c>
      <c r="G23" s="134" t="s">
        <v>154</v>
      </c>
      <c r="H23" s="136" t="s">
        <v>13</v>
      </c>
      <c r="I23" s="136" t="s">
        <v>154</v>
      </c>
      <c r="J23" s="141"/>
      <c r="K23" s="24"/>
    </row>
    <row r="24" spans="1:11" ht="12.75">
      <c r="A24" s="112" t="s">
        <v>125</v>
      </c>
      <c r="B24" s="134" t="s">
        <v>13</v>
      </c>
      <c r="C24" s="134" t="s">
        <v>154</v>
      </c>
      <c r="D24" s="134" t="s">
        <v>13</v>
      </c>
      <c r="E24" s="134" t="s">
        <v>154</v>
      </c>
      <c r="F24" s="134" t="s">
        <v>13</v>
      </c>
      <c r="G24" s="134" t="s">
        <v>154</v>
      </c>
      <c r="H24" s="136" t="s">
        <v>13</v>
      </c>
      <c r="I24" s="136" t="s">
        <v>154</v>
      </c>
      <c r="J24" s="141"/>
      <c r="K24" s="24"/>
    </row>
    <row r="25" spans="1:11" ht="12.75">
      <c r="A25" s="112" t="s">
        <v>126</v>
      </c>
      <c r="B25" s="134">
        <v>726</v>
      </c>
      <c r="C25" s="134">
        <v>32</v>
      </c>
      <c r="D25" s="134">
        <v>78</v>
      </c>
      <c r="E25" s="134" t="s">
        <v>154</v>
      </c>
      <c r="F25" s="134" t="s">
        <v>13</v>
      </c>
      <c r="G25" s="134" t="s">
        <v>154</v>
      </c>
      <c r="H25" s="136" t="s">
        <v>13</v>
      </c>
      <c r="I25" s="136" t="s">
        <v>154</v>
      </c>
      <c r="J25" s="141"/>
      <c r="K25" s="24"/>
    </row>
    <row r="26" spans="1:11" ht="12.75">
      <c r="A26" s="112" t="s">
        <v>127</v>
      </c>
      <c r="B26" s="134">
        <v>1456</v>
      </c>
      <c r="C26" s="134">
        <v>2027</v>
      </c>
      <c r="D26" s="134">
        <v>1181</v>
      </c>
      <c r="E26" s="134" t="s">
        <v>154</v>
      </c>
      <c r="F26" s="134">
        <v>15</v>
      </c>
      <c r="G26" s="134" t="s">
        <v>154</v>
      </c>
      <c r="H26" s="136">
        <v>162</v>
      </c>
      <c r="I26" s="136" t="s">
        <v>154</v>
      </c>
      <c r="J26" s="141"/>
      <c r="K26" s="24"/>
    </row>
    <row r="27" spans="1:11" ht="12.75">
      <c r="A27" s="112" t="s">
        <v>128</v>
      </c>
      <c r="B27" s="134" t="s">
        <v>13</v>
      </c>
      <c r="C27" s="134" t="s">
        <v>154</v>
      </c>
      <c r="D27" s="134" t="s">
        <v>13</v>
      </c>
      <c r="E27" s="134" t="s">
        <v>154</v>
      </c>
      <c r="F27" s="134" t="s">
        <v>13</v>
      </c>
      <c r="G27" s="134" t="s">
        <v>154</v>
      </c>
      <c r="H27" s="136" t="s">
        <v>13</v>
      </c>
      <c r="I27" s="136" t="s">
        <v>154</v>
      </c>
      <c r="J27" s="141"/>
      <c r="K27" s="24"/>
    </row>
    <row r="28" spans="1:11" ht="12.75">
      <c r="A28" s="112" t="s">
        <v>129</v>
      </c>
      <c r="B28" s="134">
        <v>39</v>
      </c>
      <c r="C28" s="134" t="s">
        <v>154</v>
      </c>
      <c r="D28" s="134" t="s">
        <v>13</v>
      </c>
      <c r="E28" s="134" t="s">
        <v>154</v>
      </c>
      <c r="F28" s="134" t="s">
        <v>13</v>
      </c>
      <c r="G28" s="134" t="s">
        <v>154</v>
      </c>
      <c r="H28" s="136" t="s">
        <v>13</v>
      </c>
      <c r="I28" s="136" t="s">
        <v>154</v>
      </c>
      <c r="J28" s="141"/>
      <c r="K28" s="24"/>
    </row>
    <row r="29" spans="1:11" ht="12.75">
      <c r="A29" s="112" t="s">
        <v>130</v>
      </c>
      <c r="B29" s="134">
        <v>7</v>
      </c>
      <c r="C29" s="134" t="s">
        <v>154</v>
      </c>
      <c r="D29" s="134" t="s">
        <v>13</v>
      </c>
      <c r="E29" s="134" t="s">
        <v>154</v>
      </c>
      <c r="F29" s="134" t="s">
        <v>13</v>
      </c>
      <c r="G29" s="134" t="s">
        <v>154</v>
      </c>
      <c r="H29" s="136" t="s">
        <v>13</v>
      </c>
      <c r="I29" s="136" t="s">
        <v>154</v>
      </c>
      <c r="J29" s="141"/>
      <c r="K29" s="24"/>
    </row>
    <row r="30" spans="1:11" ht="12.75">
      <c r="A30" s="112" t="s">
        <v>131</v>
      </c>
      <c r="B30" s="134" t="s">
        <v>13</v>
      </c>
      <c r="C30" s="134" t="s">
        <v>154</v>
      </c>
      <c r="D30" s="134" t="s">
        <v>13</v>
      </c>
      <c r="E30" s="134" t="s">
        <v>154</v>
      </c>
      <c r="F30" s="134" t="s">
        <v>13</v>
      </c>
      <c r="G30" s="134" t="s">
        <v>154</v>
      </c>
      <c r="H30" s="136" t="s">
        <v>13</v>
      </c>
      <c r="I30" s="136" t="s">
        <v>154</v>
      </c>
      <c r="J30" s="141"/>
      <c r="K30" s="24"/>
    </row>
    <row r="31" spans="1:11" ht="12.75">
      <c r="A31" s="112" t="s">
        <v>132</v>
      </c>
      <c r="B31" s="134">
        <v>895</v>
      </c>
      <c r="C31" s="134" t="s">
        <v>154</v>
      </c>
      <c r="D31" s="134" t="s">
        <v>13</v>
      </c>
      <c r="E31" s="134" t="s">
        <v>154</v>
      </c>
      <c r="F31" s="134" t="s">
        <v>13</v>
      </c>
      <c r="G31" s="134" t="s">
        <v>154</v>
      </c>
      <c r="H31" s="136" t="s">
        <v>13</v>
      </c>
      <c r="I31" s="136" t="s">
        <v>154</v>
      </c>
      <c r="J31" s="141"/>
      <c r="K31" s="24"/>
    </row>
    <row r="32" spans="1:11" ht="12.75">
      <c r="A32" s="112" t="s">
        <v>133</v>
      </c>
      <c r="B32" s="134">
        <v>2684</v>
      </c>
      <c r="C32" s="134">
        <v>144</v>
      </c>
      <c r="D32" s="134">
        <v>301</v>
      </c>
      <c r="E32" s="134" t="s">
        <v>154</v>
      </c>
      <c r="F32" s="134">
        <v>178</v>
      </c>
      <c r="G32" s="134" t="s">
        <v>154</v>
      </c>
      <c r="H32" s="136" t="s">
        <v>13</v>
      </c>
      <c r="I32" s="136" t="s">
        <v>154</v>
      </c>
      <c r="J32" s="141"/>
      <c r="K32" s="24"/>
    </row>
    <row r="33" spans="1:10" s="12" customFormat="1" ht="12.75">
      <c r="A33" s="112" t="s">
        <v>134</v>
      </c>
      <c r="B33" s="134">
        <v>2720</v>
      </c>
      <c r="C33" s="134">
        <v>446</v>
      </c>
      <c r="D33" s="134">
        <v>5336</v>
      </c>
      <c r="E33" s="134" t="s">
        <v>154</v>
      </c>
      <c r="F33" s="134" t="s">
        <v>13</v>
      </c>
      <c r="G33" s="134">
        <v>9</v>
      </c>
      <c r="H33" s="136">
        <v>4</v>
      </c>
      <c r="I33" s="136">
        <v>2</v>
      </c>
      <c r="J33" s="141"/>
    </row>
    <row r="34" spans="1:10" s="12" customFormat="1" ht="12.75">
      <c r="A34" s="112" t="s">
        <v>135</v>
      </c>
      <c r="B34" s="134" t="s">
        <v>13</v>
      </c>
      <c r="C34" s="134" t="s">
        <v>154</v>
      </c>
      <c r="D34" s="134" t="s">
        <v>13</v>
      </c>
      <c r="E34" s="134" t="s">
        <v>154</v>
      </c>
      <c r="F34" s="134" t="s">
        <v>13</v>
      </c>
      <c r="G34" s="134" t="s">
        <v>154</v>
      </c>
      <c r="H34" s="136" t="s">
        <v>13</v>
      </c>
      <c r="I34" s="136" t="s">
        <v>154</v>
      </c>
      <c r="J34" s="141"/>
    </row>
    <row r="35" spans="1:10" s="12" customFormat="1" ht="12.75">
      <c r="A35" s="112" t="s">
        <v>136</v>
      </c>
      <c r="B35" s="134">
        <v>109</v>
      </c>
      <c r="C35" s="134">
        <v>79</v>
      </c>
      <c r="D35" s="134">
        <v>122</v>
      </c>
      <c r="E35" s="134" t="s">
        <v>154</v>
      </c>
      <c r="F35" s="134" t="s">
        <v>13</v>
      </c>
      <c r="G35" s="134" t="s">
        <v>154</v>
      </c>
      <c r="H35" s="136" t="s">
        <v>13</v>
      </c>
      <c r="I35" s="136" t="s">
        <v>154</v>
      </c>
      <c r="J35" s="141"/>
    </row>
    <row r="36" spans="1:10" s="12" customFormat="1" ht="12.75">
      <c r="A36" s="22" t="s">
        <v>14</v>
      </c>
      <c r="B36" s="134"/>
      <c r="C36" s="134"/>
      <c r="D36" s="134"/>
      <c r="E36" s="134"/>
      <c r="F36" s="134"/>
      <c r="G36" s="134"/>
      <c r="H36" s="136"/>
      <c r="I36" s="136"/>
      <c r="J36" s="141"/>
    </row>
    <row r="37" spans="1:10" s="12" customFormat="1" ht="12.75">
      <c r="A37" s="113" t="s">
        <v>15</v>
      </c>
      <c r="B37" s="134"/>
      <c r="C37" s="134"/>
      <c r="D37" s="134"/>
      <c r="E37" s="134"/>
      <c r="F37" s="134"/>
      <c r="G37" s="134"/>
      <c r="H37" s="136"/>
      <c r="I37" s="136"/>
      <c r="J37" s="141"/>
    </row>
    <row r="38" spans="1:10" s="12" customFormat="1" ht="12.75">
      <c r="A38" s="112" t="s">
        <v>137</v>
      </c>
      <c r="B38" s="134" t="s">
        <v>13</v>
      </c>
      <c r="C38" s="134" t="s">
        <v>154</v>
      </c>
      <c r="D38" s="134" t="s">
        <v>13</v>
      </c>
      <c r="E38" s="134" t="s">
        <v>154</v>
      </c>
      <c r="F38" s="134" t="s">
        <v>13</v>
      </c>
      <c r="G38" s="134" t="s">
        <v>154</v>
      </c>
      <c r="H38" s="136" t="s">
        <v>13</v>
      </c>
      <c r="I38" s="136" t="s">
        <v>154</v>
      </c>
      <c r="J38" s="141"/>
    </row>
    <row r="39" spans="1:10" s="12" customFormat="1" ht="12.75">
      <c r="A39" s="112" t="s">
        <v>138</v>
      </c>
      <c r="B39" s="134">
        <v>386</v>
      </c>
      <c r="C39" s="134">
        <v>347</v>
      </c>
      <c r="D39" s="134" t="s">
        <v>13</v>
      </c>
      <c r="E39" s="134" t="s">
        <v>154</v>
      </c>
      <c r="F39" s="134" t="s">
        <v>13</v>
      </c>
      <c r="G39" s="134" t="s">
        <v>154</v>
      </c>
      <c r="H39" s="136" t="s">
        <v>13</v>
      </c>
      <c r="I39" s="136" t="s">
        <v>154</v>
      </c>
      <c r="J39" s="141"/>
    </row>
    <row r="40" spans="1:10" s="12" customFormat="1" ht="12.75">
      <c r="A40" s="114" t="s">
        <v>139</v>
      </c>
      <c r="B40" s="134">
        <v>24</v>
      </c>
      <c r="C40" s="134">
        <v>25</v>
      </c>
      <c r="D40" s="134" t="s">
        <v>13</v>
      </c>
      <c r="E40" s="134">
        <v>13</v>
      </c>
      <c r="F40" s="134">
        <v>63</v>
      </c>
      <c r="G40" s="134" t="s">
        <v>154</v>
      </c>
      <c r="H40" s="136" t="s">
        <v>13</v>
      </c>
      <c r="I40" s="136" t="s">
        <v>154</v>
      </c>
      <c r="J40" s="141"/>
    </row>
    <row r="41" spans="1:10" s="12" customFormat="1" ht="12.75">
      <c r="A41" s="112" t="s">
        <v>140</v>
      </c>
      <c r="B41" s="134">
        <v>60</v>
      </c>
      <c r="C41" s="134">
        <v>82</v>
      </c>
      <c r="D41" s="134" t="s">
        <v>13</v>
      </c>
      <c r="E41" s="134" t="s">
        <v>154</v>
      </c>
      <c r="F41" s="134" t="s">
        <v>13</v>
      </c>
      <c r="G41" s="134" t="s">
        <v>154</v>
      </c>
      <c r="H41" s="136" t="s">
        <v>13</v>
      </c>
      <c r="I41" s="136">
        <v>1</v>
      </c>
      <c r="J41" s="141"/>
    </row>
    <row r="42" spans="1:10" s="12" customFormat="1" ht="12.75">
      <c r="A42" s="114" t="s">
        <v>141</v>
      </c>
      <c r="B42" s="134" t="s">
        <v>13</v>
      </c>
      <c r="C42" s="134" t="s">
        <v>154</v>
      </c>
      <c r="D42" s="134">
        <v>561</v>
      </c>
      <c r="E42" s="134">
        <v>264</v>
      </c>
      <c r="F42" s="134" t="s">
        <v>13</v>
      </c>
      <c r="G42" s="134" t="s">
        <v>154</v>
      </c>
      <c r="H42" s="136" t="s">
        <v>13</v>
      </c>
      <c r="I42" s="136" t="s">
        <v>154</v>
      </c>
      <c r="J42" s="141"/>
    </row>
    <row r="43" spans="1:11" ht="12.75">
      <c r="A43" s="21"/>
      <c r="B43" s="134"/>
      <c r="C43" s="134"/>
      <c r="D43" s="134"/>
      <c r="E43" s="134"/>
      <c r="F43" s="134"/>
      <c r="G43" s="134"/>
      <c r="H43" s="136"/>
      <c r="I43" s="136"/>
      <c r="J43" s="141"/>
      <c r="K43" s="24"/>
    </row>
    <row r="44" spans="1:11" ht="12.75">
      <c r="A44" s="54" t="s">
        <v>97</v>
      </c>
      <c r="B44" s="134"/>
      <c r="C44" s="134"/>
      <c r="D44" s="134"/>
      <c r="E44" s="134"/>
      <c r="F44" s="134"/>
      <c r="G44" s="134"/>
      <c r="H44" s="136"/>
      <c r="I44" s="136"/>
      <c r="J44" s="141"/>
      <c r="K44" s="24"/>
    </row>
    <row r="45" spans="1:11" ht="12.75">
      <c r="A45" s="21" t="s">
        <v>16</v>
      </c>
      <c r="B45" s="134">
        <v>20</v>
      </c>
      <c r="C45" s="134">
        <v>41</v>
      </c>
      <c r="D45" s="134">
        <v>35</v>
      </c>
      <c r="E45" s="134">
        <v>47</v>
      </c>
      <c r="F45" s="134" t="s">
        <v>13</v>
      </c>
      <c r="G45" s="134" t="s">
        <v>154</v>
      </c>
      <c r="H45" s="136" t="s">
        <v>13</v>
      </c>
      <c r="I45" s="136">
        <v>2</v>
      </c>
      <c r="J45" s="141"/>
      <c r="K45" s="24"/>
    </row>
    <row r="46" spans="1:11" ht="12.75">
      <c r="A46" s="21" t="s">
        <v>17</v>
      </c>
      <c r="B46" s="134">
        <v>22</v>
      </c>
      <c r="C46" s="134" t="s">
        <v>154</v>
      </c>
      <c r="D46" s="134">
        <v>410</v>
      </c>
      <c r="E46" s="134">
        <v>301</v>
      </c>
      <c r="F46" s="134">
        <v>40</v>
      </c>
      <c r="G46" s="134" t="s">
        <v>154</v>
      </c>
      <c r="H46" s="136" t="s">
        <v>13</v>
      </c>
      <c r="I46" s="136" t="s">
        <v>154</v>
      </c>
      <c r="J46" s="141"/>
      <c r="K46" s="24"/>
    </row>
    <row r="47" spans="1:11" ht="12.75">
      <c r="A47" s="21" t="s">
        <v>27</v>
      </c>
      <c r="B47" s="134" t="s">
        <v>13</v>
      </c>
      <c r="C47" s="134" t="s">
        <v>154</v>
      </c>
      <c r="D47" s="134" t="s">
        <v>13</v>
      </c>
      <c r="E47" s="134" t="s">
        <v>154</v>
      </c>
      <c r="F47" s="134" t="s">
        <v>13</v>
      </c>
      <c r="G47" s="134" t="s">
        <v>154</v>
      </c>
      <c r="H47" s="136" t="s">
        <v>13</v>
      </c>
      <c r="I47" s="136" t="s">
        <v>154</v>
      </c>
      <c r="J47" s="141"/>
      <c r="K47" s="24"/>
    </row>
    <row r="48" spans="1:11" ht="12.75">
      <c r="A48" s="21" t="s">
        <v>18</v>
      </c>
      <c r="B48" s="134">
        <v>162</v>
      </c>
      <c r="C48" s="134">
        <v>195</v>
      </c>
      <c r="D48" s="134" t="s">
        <v>13</v>
      </c>
      <c r="E48" s="134" t="s">
        <v>154</v>
      </c>
      <c r="F48" s="134" t="s">
        <v>13</v>
      </c>
      <c r="G48" s="134" t="s">
        <v>154</v>
      </c>
      <c r="H48" s="136" t="s">
        <v>13</v>
      </c>
      <c r="I48" s="136">
        <v>1</v>
      </c>
      <c r="J48" s="141"/>
      <c r="K48" s="24"/>
    </row>
    <row r="49" spans="1:11" ht="12.75">
      <c r="A49" s="21" t="s">
        <v>19</v>
      </c>
      <c r="B49" s="134">
        <v>719</v>
      </c>
      <c r="C49" s="134">
        <v>1064</v>
      </c>
      <c r="D49" s="134" t="s">
        <v>13</v>
      </c>
      <c r="E49" s="134" t="s">
        <v>154</v>
      </c>
      <c r="F49" s="134">
        <v>58</v>
      </c>
      <c r="G49" s="134">
        <v>98</v>
      </c>
      <c r="H49" s="136" t="s">
        <v>13</v>
      </c>
      <c r="I49" s="136" t="s">
        <v>154</v>
      </c>
      <c r="J49" s="141"/>
      <c r="K49" s="24"/>
    </row>
    <row r="50" spans="1:11" ht="12.75">
      <c r="A50" s="21" t="s">
        <v>28</v>
      </c>
      <c r="B50" s="134" t="s">
        <v>13</v>
      </c>
      <c r="C50" s="134" t="s">
        <v>154</v>
      </c>
      <c r="D50" s="134">
        <v>234</v>
      </c>
      <c r="E50" s="134">
        <v>854</v>
      </c>
      <c r="F50" s="134" t="s">
        <v>13</v>
      </c>
      <c r="G50" s="134" t="s">
        <v>154</v>
      </c>
      <c r="H50" s="136" t="s">
        <v>13</v>
      </c>
      <c r="I50" s="136" t="s">
        <v>154</v>
      </c>
      <c r="J50" s="141"/>
      <c r="K50" s="24"/>
    </row>
    <row r="51" spans="1:11" ht="12.75">
      <c r="A51" s="21" t="s">
        <v>30</v>
      </c>
      <c r="B51" s="134" t="s">
        <v>13</v>
      </c>
      <c r="C51" s="134">
        <v>55</v>
      </c>
      <c r="D51" s="134" t="s">
        <v>13</v>
      </c>
      <c r="E51" s="134" t="s">
        <v>154</v>
      </c>
      <c r="F51" s="134" t="s">
        <v>13</v>
      </c>
      <c r="G51" s="134" t="s">
        <v>154</v>
      </c>
      <c r="H51" s="136" t="s">
        <v>13</v>
      </c>
      <c r="I51" s="136" t="s">
        <v>154</v>
      </c>
      <c r="J51" s="141"/>
      <c r="K51" s="24"/>
    </row>
    <row r="52" spans="1:11" ht="12.75">
      <c r="A52" s="21" t="s">
        <v>29</v>
      </c>
      <c r="B52" s="134" t="s">
        <v>13</v>
      </c>
      <c r="C52" s="134" t="s">
        <v>154</v>
      </c>
      <c r="D52" s="134">
        <v>172</v>
      </c>
      <c r="E52" s="134">
        <v>48</v>
      </c>
      <c r="F52" s="134" t="s">
        <v>13</v>
      </c>
      <c r="G52" s="134" t="s">
        <v>154</v>
      </c>
      <c r="H52" s="136" t="s">
        <v>13</v>
      </c>
      <c r="I52" s="136" t="s">
        <v>154</v>
      </c>
      <c r="J52" s="141"/>
      <c r="K52" s="24"/>
    </row>
    <row r="53" spans="1:11" ht="12.75">
      <c r="A53" s="21" t="s">
        <v>21</v>
      </c>
      <c r="B53" s="134" t="s">
        <v>13</v>
      </c>
      <c r="C53" s="134" t="s">
        <v>154</v>
      </c>
      <c r="D53" s="134" t="s">
        <v>13</v>
      </c>
      <c r="E53" s="134">
        <v>195</v>
      </c>
      <c r="F53" s="134" t="s">
        <v>13</v>
      </c>
      <c r="G53" s="134" t="s">
        <v>154</v>
      </c>
      <c r="H53" s="136" t="s">
        <v>13</v>
      </c>
      <c r="I53" s="136" t="s">
        <v>154</v>
      </c>
      <c r="J53" s="141"/>
      <c r="K53" s="24"/>
    </row>
    <row r="54" spans="1:11" ht="13.5" thickBot="1">
      <c r="A54" s="23" t="s">
        <v>99</v>
      </c>
      <c r="B54" s="138">
        <v>209</v>
      </c>
      <c r="C54" s="138">
        <v>350</v>
      </c>
      <c r="D54" s="138" t="s">
        <v>13</v>
      </c>
      <c r="E54" s="138" t="s">
        <v>154</v>
      </c>
      <c r="F54" s="138" t="s">
        <v>13</v>
      </c>
      <c r="G54" s="138" t="s">
        <v>154</v>
      </c>
      <c r="H54" s="139" t="s">
        <v>13</v>
      </c>
      <c r="I54" s="139" t="s">
        <v>154</v>
      </c>
      <c r="J54" s="141"/>
      <c r="K54" s="24"/>
    </row>
    <row r="55" spans="1:14" s="12" customFormat="1" ht="12.75">
      <c r="A55" s="105" t="s">
        <v>109</v>
      </c>
      <c r="B55" s="106"/>
      <c r="C55" s="106"/>
      <c r="D55" s="24"/>
      <c r="E55" s="24"/>
      <c r="F55" s="106"/>
      <c r="G55" s="106"/>
      <c r="H55" s="24"/>
      <c r="I55" s="24"/>
      <c r="K55" s="137"/>
      <c r="L55" s="108"/>
      <c r="M55" s="109"/>
      <c r="N55" s="109"/>
    </row>
    <row r="56" spans="1:11" ht="12.75">
      <c r="A56" s="2" t="s">
        <v>14</v>
      </c>
      <c r="J56" s="12"/>
      <c r="K56" s="24"/>
    </row>
    <row r="57" spans="1:11" ht="12.75">
      <c r="A57" s="2" t="s">
        <v>14</v>
      </c>
      <c r="J57" s="12"/>
      <c r="K57" s="24"/>
    </row>
    <row r="58" spans="1:11" ht="12.75">
      <c r="A58" s="2" t="s">
        <v>14</v>
      </c>
      <c r="J58" s="12"/>
      <c r="K58" s="24"/>
    </row>
    <row r="59" spans="1:11" ht="12.75">
      <c r="A59" s="2" t="s">
        <v>14</v>
      </c>
      <c r="J59" s="12"/>
      <c r="K59" s="24"/>
    </row>
    <row r="60" spans="1:11" ht="12.75">
      <c r="A60" s="2" t="s">
        <v>14</v>
      </c>
      <c r="J60" s="12"/>
      <c r="K60" s="24"/>
    </row>
    <row r="61" spans="1:11" ht="12.75">
      <c r="A61" s="2" t="s">
        <v>14</v>
      </c>
      <c r="J61" s="12"/>
      <c r="K61" s="24"/>
    </row>
    <row r="62" spans="1:11" ht="12.75">
      <c r="A62" s="2" t="s">
        <v>14</v>
      </c>
      <c r="J62" s="12"/>
      <c r="K62" s="24"/>
    </row>
    <row r="63" spans="1:11" ht="12.75">
      <c r="A63" s="2" t="s">
        <v>14</v>
      </c>
      <c r="J63" s="12"/>
      <c r="K63" s="24"/>
    </row>
    <row r="64" spans="1:11" ht="12.75">
      <c r="A64" s="2" t="s">
        <v>14</v>
      </c>
      <c r="J64" s="12"/>
      <c r="K64" s="24"/>
    </row>
    <row r="65" spans="1:11" ht="12.75">
      <c r="A65" s="2" t="s">
        <v>14</v>
      </c>
      <c r="J65" s="12"/>
      <c r="K65" s="24"/>
    </row>
    <row r="66" ht="12.75">
      <c r="A66" s="2" t="s">
        <v>14</v>
      </c>
    </row>
    <row r="67" ht="12.75">
      <c r="A67" s="2" t="s">
        <v>14</v>
      </c>
    </row>
    <row r="68" ht="12.75">
      <c r="A68" s="2" t="s">
        <v>14</v>
      </c>
    </row>
    <row r="69" ht="12.75">
      <c r="A69" s="2" t="s">
        <v>14</v>
      </c>
    </row>
    <row r="70" ht="12.75">
      <c r="A70" s="2" t="s">
        <v>14</v>
      </c>
    </row>
    <row r="71" ht="12.75">
      <c r="A71" s="2" t="s">
        <v>14</v>
      </c>
    </row>
    <row r="72" ht="12.75">
      <c r="A72" s="2" t="s">
        <v>14</v>
      </c>
    </row>
    <row r="73" ht="12.75">
      <c r="A73" s="2" t="s">
        <v>14</v>
      </c>
    </row>
    <row r="74" ht="12.75">
      <c r="A74" s="2" t="s">
        <v>14</v>
      </c>
    </row>
    <row r="75" ht="12.75">
      <c r="A75" s="2" t="s">
        <v>14</v>
      </c>
    </row>
    <row r="76" ht="12.75">
      <c r="A76" s="2" t="s">
        <v>14</v>
      </c>
    </row>
    <row r="77" ht="12.75">
      <c r="A77" s="2" t="s">
        <v>14</v>
      </c>
    </row>
    <row r="78" ht="12.75">
      <c r="A78" s="2" t="s">
        <v>14</v>
      </c>
    </row>
    <row r="79" ht="12.75">
      <c r="A79" s="2" t="s">
        <v>14</v>
      </c>
    </row>
    <row r="80" ht="12.75">
      <c r="A80" s="2" t="s">
        <v>14</v>
      </c>
    </row>
  </sheetData>
  <mergeCells count="7">
    <mergeCell ref="F6:G6"/>
    <mergeCell ref="H5:I6"/>
    <mergeCell ref="A1:I1"/>
    <mergeCell ref="A3:I3"/>
    <mergeCell ref="A5:A7"/>
    <mergeCell ref="B6:C6"/>
    <mergeCell ref="D6:E6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50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12"/>
  <dimension ref="A1:J79"/>
  <sheetViews>
    <sheetView showGridLines="0" zoomScale="75" zoomScaleNormal="75" workbookViewId="0" topLeftCell="A1">
      <selection activeCell="E7" sqref="E7"/>
    </sheetView>
  </sheetViews>
  <sheetFormatPr defaultColWidth="11.421875" defaultRowHeight="12.75"/>
  <cols>
    <col min="1" max="1" width="35.57421875" style="2" customWidth="1"/>
    <col min="2" max="4" width="23.7109375" style="2" customWidth="1"/>
    <col min="5" max="5" width="23.7109375" style="12" customWidth="1"/>
    <col min="6" max="6" width="9.140625" style="2" customWidth="1"/>
    <col min="7" max="8" width="11.421875" style="26" customWidth="1"/>
    <col min="9" max="16384" width="11.421875" style="2" customWidth="1"/>
  </cols>
  <sheetData>
    <row r="1" spans="1:8" s="1" customFormat="1" ht="18">
      <c r="A1" s="192" t="s">
        <v>0</v>
      </c>
      <c r="B1" s="192"/>
      <c r="C1" s="192"/>
      <c r="D1" s="192"/>
      <c r="E1" s="192"/>
      <c r="G1" s="55"/>
      <c r="H1" s="55"/>
    </row>
    <row r="2" ht="12.75">
      <c r="A2" s="213" t="s">
        <v>183</v>
      </c>
    </row>
    <row r="3" spans="1:7" ht="15">
      <c r="A3" s="193" t="s">
        <v>177</v>
      </c>
      <c r="B3" s="193"/>
      <c r="C3" s="193"/>
      <c r="D3" s="193"/>
      <c r="E3" s="193"/>
      <c r="F3" s="17"/>
      <c r="G3" s="24"/>
    </row>
    <row r="4" ht="13.5" thickBot="1">
      <c r="G4" s="24"/>
    </row>
    <row r="5" spans="1:7" ht="12.75">
      <c r="A5" s="209" t="s">
        <v>103</v>
      </c>
      <c r="B5" s="209" t="s">
        <v>96</v>
      </c>
      <c r="C5" s="209" t="s">
        <v>24</v>
      </c>
      <c r="D5" s="209" t="s">
        <v>25</v>
      </c>
      <c r="E5" s="199" t="s">
        <v>23</v>
      </c>
      <c r="F5" s="12"/>
      <c r="G5" s="24"/>
    </row>
    <row r="6" spans="1:7" ht="13.5" thickBot="1">
      <c r="A6" s="210"/>
      <c r="B6" s="210"/>
      <c r="C6" s="210"/>
      <c r="D6" s="210"/>
      <c r="E6" s="207"/>
      <c r="F6" s="12"/>
      <c r="G6" s="24"/>
    </row>
    <row r="7" spans="1:7" ht="12.75">
      <c r="A7" s="19" t="s">
        <v>12</v>
      </c>
      <c r="B7" s="135">
        <v>14499</v>
      </c>
      <c r="C7" s="135">
        <v>1750</v>
      </c>
      <c r="D7" s="135">
        <v>379</v>
      </c>
      <c r="E7" s="140">
        <v>39</v>
      </c>
      <c r="F7" s="141"/>
      <c r="G7" s="24"/>
    </row>
    <row r="8" spans="1:7" ht="12.75">
      <c r="A8" s="20"/>
      <c r="B8" s="135"/>
      <c r="C8" s="135"/>
      <c r="D8" s="135"/>
      <c r="E8" s="140"/>
      <c r="F8" s="141"/>
      <c r="G8" s="24"/>
    </row>
    <row r="9" spans="1:4" s="12" customFormat="1" ht="12.75">
      <c r="A9" s="54" t="s">
        <v>98</v>
      </c>
      <c r="B9" s="78"/>
      <c r="C9" s="78"/>
      <c r="D9" s="171"/>
    </row>
    <row r="10" spans="1:4" s="12" customFormat="1" ht="12.75">
      <c r="A10" s="111" t="s">
        <v>26</v>
      </c>
      <c r="B10" s="78">
        <f>SUM(B11:B36)</f>
        <v>10517</v>
      </c>
      <c r="C10" s="78" t="s">
        <v>13</v>
      </c>
      <c r="D10" s="78">
        <f>SUM(D11:D36)</f>
        <v>101</v>
      </c>
    </row>
    <row r="11" spans="1:5" s="12" customFormat="1" ht="12.75">
      <c r="A11" s="112" t="s">
        <v>113</v>
      </c>
      <c r="B11" s="74">
        <v>4084</v>
      </c>
      <c r="C11" s="74" t="s">
        <v>13</v>
      </c>
      <c r="D11" s="74" t="s">
        <v>13</v>
      </c>
      <c r="E11" s="127" t="s">
        <v>13</v>
      </c>
    </row>
    <row r="12" spans="1:5" s="12" customFormat="1" ht="12.75">
      <c r="A12" s="112" t="s">
        <v>114</v>
      </c>
      <c r="B12" s="74">
        <v>2252</v>
      </c>
      <c r="C12" s="74" t="s">
        <v>13</v>
      </c>
      <c r="D12" s="74" t="s">
        <v>13</v>
      </c>
      <c r="E12" s="127" t="s">
        <v>13</v>
      </c>
    </row>
    <row r="13" spans="1:5" s="12" customFormat="1" ht="12.75">
      <c r="A13" s="112" t="s">
        <v>115</v>
      </c>
      <c r="B13" s="74">
        <v>310</v>
      </c>
      <c r="C13" s="74" t="s">
        <v>13</v>
      </c>
      <c r="D13" s="74">
        <v>2</v>
      </c>
      <c r="E13" s="127" t="s">
        <v>13</v>
      </c>
    </row>
    <row r="14" spans="1:5" s="12" customFormat="1" ht="12.75">
      <c r="A14" s="112" t="s">
        <v>138</v>
      </c>
      <c r="B14" s="74" t="s">
        <v>13</v>
      </c>
      <c r="C14" s="74" t="s">
        <v>13</v>
      </c>
      <c r="D14" s="74" t="s">
        <v>13</v>
      </c>
      <c r="E14" s="127" t="s">
        <v>13</v>
      </c>
    </row>
    <row r="15" spans="1:5" s="12" customFormat="1" ht="12.75">
      <c r="A15" s="112" t="s">
        <v>116</v>
      </c>
      <c r="B15" s="74" t="s">
        <v>13</v>
      </c>
      <c r="C15" s="74" t="s">
        <v>13</v>
      </c>
      <c r="D15" s="74" t="s">
        <v>13</v>
      </c>
      <c r="E15" s="127" t="s">
        <v>13</v>
      </c>
    </row>
    <row r="16" spans="1:5" s="12" customFormat="1" ht="12.75">
      <c r="A16" s="112" t="s">
        <v>117</v>
      </c>
      <c r="B16" s="74" t="s">
        <v>13</v>
      </c>
      <c r="C16" s="74" t="s">
        <v>13</v>
      </c>
      <c r="D16" s="74" t="s">
        <v>13</v>
      </c>
      <c r="E16" s="127" t="s">
        <v>13</v>
      </c>
    </row>
    <row r="17" spans="1:5" ht="12.75">
      <c r="A17" s="112" t="s">
        <v>118</v>
      </c>
      <c r="B17" s="74">
        <v>21</v>
      </c>
      <c r="C17" s="74" t="s">
        <v>13</v>
      </c>
      <c r="D17" s="74" t="s">
        <v>13</v>
      </c>
      <c r="E17" s="127" t="s">
        <v>13</v>
      </c>
    </row>
    <row r="18" spans="1:5" ht="12.75">
      <c r="A18" s="112" t="s">
        <v>119</v>
      </c>
      <c r="B18" s="74" t="s">
        <v>13</v>
      </c>
      <c r="C18" s="74" t="s">
        <v>13</v>
      </c>
      <c r="D18" s="74" t="s">
        <v>13</v>
      </c>
      <c r="E18" s="127" t="s">
        <v>13</v>
      </c>
    </row>
    <row r="19" spans="1:5" ht="12.75">
      <c r="A19" s="112" t="s">
        <v>120</v>
      </c>
      <c r="B19" s="74" t="s">
        <v>13</v>
      </c>
      <c r="C19" s="74" t="s">
        <v>13</v>
      </c>
      <c r="D19" s="74" t="s">
        <v>13</v>
      </c>
      <c r="E19" s="127" t="s">
        <v>13</v>
      </c>
    </row>
    <row r="20" spans="1:5" ht="12.75">
      <c r="A20" s="112" t="s">
        <v>121</v>
      </c>
      <c r="B20" s="74" t="s">
        <v>13</v>
      </c>
      <c r="C20" s="74" t="s">
        <v>13</v>
      </c>
      <c r="D20" s="74" t="s">
        <v>13</v>
      </c>
      <c r="E20" s="127" t="s">
        <v>13</v>
      </c>
    </row>
    <row r="21" spans="1:5" ht="12.75">
      <c r="A21" s="112" t="s">
        <v>122</v>
      </c>
      <c r="B21" s="74">
        <v>434</v>
      </c>
      <c r="C21" s="74" t="s">
        <v>13</v>
      </c>
      <c r="D21" s="74" t="s">
        <v>13</v>
      </c>
      <c r="E21" s="127">
        <v>7</v>
      </c>
    </row>
    <row r="22" spans="1:5" ht="12.75">
      <c r="A22" s="112" t="s">
        <v>123</v>
      </c>
      <c r="B22" s="74" t="s">
        <v>13</v>
      </c>
      <c r="C22" s="74" t="s">
        <v>13</v>
      </c>
      <c r="D22" s="74" t="s">
        <v>13</v>
      </c>
      <c r="E22" s="127" t="s">
        <v>13</v>
      </c>
    </row>
    <row r="23" spans="1:5" ht="12.75">
      <c r="A23" s="112" t="s">
        <v>124</v>
      </c>
      <c r="B23" s="74" t="s">
        <v>13</v>
      </c>
      <c r="C23" s="74" t="s">
        <v>13</v>
      </c>
      <c r="D23" s="74">
        <v>9</v>
      </c>
      <c r="E23" s="127" t="s">
        <v>13</v>
      </c>
    </row>
    <row r="24" spans="1:5" ht="12.75">
      <c r="A24" s="112" t="s">
        <v>125</v>
      </c>
      <c r="B24" s="74" t="s">
        <v>13</v>
      </c>
      <c r="C24" s="74" t="s">
        <v>13</v>
      </c>
      <c r="D24" s="74" t="s">
        <v>13</v>
      </c>
      <c r="E24" s="127" t="s">
        <v>13</v>
      </c>
    </row>
    <row r="25" spans="1:5" ht="12.75">
      <c r="A25" s="112" t="s">
        <v>126</v>
      </c>
      <c r="B25" s="74">
        <v>29</v>
      </c>
      <c r="C25" s="74" t="s">
        <v>13</v>
      </c>
      <c r="D25" s="74" t="s">
        <v>13</v>
      </c>
      <c r="E25" s="127" t="s">
        <v>13</v>
      </c>
    </row>
    <row r="26" spans="1:5" ht="12.75">
      <c r="A26" s="112" t="s">
        <v>127</v>
      </c>
      <c r="B26" s="74">
        <v>2816</v>
      </c>
      <c r="C26" s="74" t="s">
        <v>13</v>
      </c>
      <c r="D26" s="74">
        <v>2</v>
      </c>
      <c r="E26" s="127">
        <v>1</v>
      </c>
    </row>
    <row r="27" spans="1:5" ht="12.75">
      <c r="A27" s="112" t="s">
        <v>128</v>
      </c>
      <c r="B27" s="74" t="s">
        <v>13</v>
      </c>
      <c r="C27" s="74" t="s">
        <v>13</v>
      </c>
      <c r="D27" s="74" t="s">
        <v>13</v>
      </c>
      <c r="E27" s="127" t="s">
        <v>13</v>
      </c>
    </row>
    <row r="28" spans="1:5" ht="12.75">
      <c r="A28" s="112" t="s">
        <v>129</v>
      </c>
      <c r="B28" s="74" t="s">
        <v>13</v>
      </c>
      <c r="C28" s="74" t="s">
        <v>13</v>
      </c>
      <c r="D28" s="74" t="s">
        <v>13</v>
      </c>
      <c r="E28" s="127" t="s">
        <v>13</v>
      </c>
    </row>
    <row r="29" spans="1:5" ht="12.75">
      <c r="A29" s="112" t="s">
        <v>130</v>
      </c>
      <c r="B29" s="74" t="s">
        <v>13</v>
      </c>
      <c r="C29" s="74" t="s">
        <v>13</v>
      </c>
      <c r="D29" s="74" t="s">
        <v>13</v>
      </c>
      <c r="E29" s="127" t="s">
        <v>13</v>
      </c>
    </row>
    <row r="30" spans="1:5" ht="12.75">
      <c r="A30" s="112" t="s">
        <v>131</v>
      </c>
      <c r="B30" s="74" t="s">
        <v>13</v>
      </c>
      <c r="C30" s="74" t="s">
        <v>13</v>
      </c>
      <c r="D30" s="74" t="s">
        <v>13</v>
      </c>
      <c r="E30" s="127" t="s">
        <v>13</v>
      </c>
    </row>
    <row r="31" spans="1:5" ht="12.75">
      <c r="A31" s="112" t="s">
        <v>132</v>
      </c>
      <c r="B31" s="74" t="s">
        <v>13</v>
      </c>
      <c r="C31" s="74" t="s">
        <v>13</v>
      </c>
      <c r="D31" s="74" t="s">
        <v>13</v>
      </c>
      <c r="E31" s="127" t="s">
        <v>13</v>
      </c>
    </row>
    <row r="32" spans="1:5" ht="12.75">
      <c r="A32" s="112" t="s">
        <v>133</v>
      </c>
      <c r="B32" s="74">
        <v>27</v>
      </c>
      <c r="C32" s="74" t="s">
        <v>13</v>
      </c>
      <c r="D32" s="74">
        <v>88</v>
      </c>
      <c r="E32" s="127" t="s">
        <v>13</v>
      </c>
    </row>
    <row r="33" spans="1:5" s="12" customFormat="1" ht="12.75">
      <c r="A33" s="112" t="s">
        <v>134</v>
      </c>
      <c r="B33" s="74">
        <v>503</v>
      </c>
      <c r="C33" s="74" t="s">
        <v>13</v>
      </c>
      <c r="D33" s="74" t="s">
        <v>13</v>
      </c>
      <c r="E33" s="127" t="s">
        <v>13</v>
      </c>
    </row>
    <row r="34" spans="1:5" s="12" customFormat="1" ht="12.75">
      <c r="A34" s="112" t="s">
        <v>135</v>
      </c>
      <c r="B34" s="74" t="s">
        <v>13</v>
      </c>
      <c r="C34" s="74" t="s">
        <v>13</v>
      </c>
      <c r="D34" s="74" t="s">
        <v>13</v>
      </c>
      <c r="E34" s="127" t="s">
        <v>13</v>
      </c>
    </row>
    <row r="35" spans="1:5" s="12" customFormat="1" ht="12.75">
      <c r="A35" s="112" t="s">
        <v>140</v>
      </c>
      <c r="B35" s="74" t="s">
        <v>13</v>
      </c>
      <c r="C35" s="74" t="s">
        <v>13</v>
      </c>
      <c r="D35" s="74" t="s">
        <v>13</v>
      </c>
      <c r="E35" s="127" t="s">
        <v>13</v>
      </c>
    </row>
    <row r="36" spans="1:5" s="12" customFormat="1" ht="12.75">
      <c r="A36" s="112" t="s">
        <v>136</v>
      </c>
      <c r="B36" s="74">
        <v>41</v>
      </c>
      <c r="C36" s="74" t="s">
        <v>13</v>
      </c>
      <c r="D36" s="74" t="s">
        <v>13</v>
      </c>
      <c r="E36" s="127" t="s">
        <v>13</v>
      </c>
    </row>
    <row r="37" spans="1:5" s="12" customFormat="1" ht="12.75">
      <c r="A37" s="22" t="s">
        <v>14</v>
      </c>
      <c r="B37" s="74"/>
      <c r="C37" s="74"/>
      <c r="D37" s="171"/>
      <c r="E37" s="127"/>
    </row>
    <row r="38" spans="1:5" s="12" customFormat="1" ht="12.75">
      <c r="A38" s="113" t="s">
        <v>15</v>
      </c>
      <c r="B38" s="74" t="s">
        <v>13</v>
      </c>
      <c r="C38" s="74"/>
      <c r="D38" s="171"/>
      <c r="E38" s="127"/>
    </row>
    <row r="39" spans="1:5" s="12" customFormat="1" ht="12.75">
      <c r="A39" s="112" t="s">
        <v>137</v>
      </c>
      <c r="B39" s="74" t="s">
        <v>13</v>
      </c>
      <c r="C39" s="74" t="s">
        <v>13</v>
      </c>
      <c r="D39" s="74" t="s">
        <v>13</v>
      </c>
      <c r="E39" s="127" t="s">
        <v>13</v>
      </c>
    </row>
    <row r="40" spans="1:5" s="12" customFormat="1" ht="12.75">
      <c r="A40" s="114" t="s">
        <v>139</v>
      </c>
      <c r="B40" s="74" t="s">
        <v>13</v>
      </c>
      <c r="C40" s="74" t="s">
        <v>13</v>
      </c>
      <c r="D40" s="74">
        <v>100</v>
      </c>
      <c r="E40" s="127" t="s">
        <v>13</v>
      </c>
    </row>
    <row r="41" spans="1:5" s="12" customFormat="1" ht="12.75">
      <c r="A41" s="114" t="s">
        <v>141</v>
      </c>
      <c r="B41" s="74" t="s">
        <v>13</v>
      </c>
      <c r="C41" s="74">
        <v>372</v>
      </c>
      <c r="D41" s="74" t="s">
        <v>13</v>
      </c>
      <c r="E41" s="127" t="s">
        <v>13</v>
      </c>
    </row>
    <row r="42" spans="1:7" ht="12.75">
      <c r="A42" s="21"/>
      <c r="B42" s="134"/>
      <c r="C42" s="134"/>
      <c r="D42" s="74"/>
      <c r="E42" s="127"/>
      <c r="F42" s="141"/>
      <c r="G42" s="24"/>
    </row>
    <row r="43" spans="1:7" ht="12.75">
      <c r="A43" s="54" t="s">
        <v>97</v>
      </c>
      <c r="B43" s="134"/>
      <c r="C43" s="134"/>
      <c r="D43" s="74"/>
      <c r="E43" s="127"/>
      <c r="F43" s="141"/>
      <c r="G43" s="24"/>
    </row>
    <row r="44" spans="1:7" ht="12.75">
      <c r="A44" s="21" t="s">
        <v>16</v>
      </c>
      <c r="B44" s="134">
        <v>16</v>
      </c>
      <c r="C44" s="134" t="s">
        <v>13</v>
      </c>
      <c r="D44" s="74" t="s">
        <v>13</v>
      </c>
      <c r="E44" s="127">
        <v>2</v>
      </c>
      <c r="F44" s="141"/>
      <c r="G44" s="24"/>
    </row>
    <row r="45" spans="1:7" ht="12.75">
      <c r="A45" s="21" t="s">
        <v>17</v>
      </c>
      <c r="B45" s="134" t="s">
        <v>13</v>
      </c>
      <c r="C45" s="134">
        <v>145</v>
      </c>
      <c r="D45" s="74">
        <v>6</v>
      </c>
      <c r="E45" s="127" t="s">
        <v>13</v>
      </c>
      <c r="F45" s="141"/>
      <c r="G45" s="24"/>
    </row>
    <row r="46" spans="1:7" ht="12.75">
      <c r="A46" s="21" t="s">
        <v>27</v>
      </c>
      <c r="B46" s="134" t="s">
        <v>13</v>
      </c>
      <c r="C46" s="134" t="s">
        <v>13</v>
      </c>
      <c r="D46" s="74">
        <v>12</v>
      </c>
      <c r="E46" s="127" t="s">
        <v>13</v>
      </c>
      <c r="F46" s="141"/>
      <c r="G46" s="24"/>
    </row>
    <row r="47" spans="1:7" ht="12.75">
      <c r="A47" s="21" t="s">
        <v>18</v>
      </c>
      <c r="B47" s="134">
        <v>195</v>
      </c>
      <c r="C47" s="134" t="s">
        <v>13</v>
      </c>
      <c r="D47" s="74" t="s">
        <v>13</v>
      </c>
      <c r="E47" s="127">
        <v>1</v>
      </c>
      <c r="F47" s="141"/>
      <c r="G47" s="24"/>
    </row>
    <row r="48" spans="1:7" ht="12.75">
      <c r="A48" s="21" t="s">
        <v>19</v>
      </c>
      <c r="B48" s="134">
        <v>1482</v>
      </c>
      <c r="C48" s="134" t="s">
        <v>13</v>
      </c>
      <c r="D48" s="74">
        <v>74</v>
      </c>
      <c r="E48" s="127" t="s">
        <v>13</v>
      </c>
      <c r="F48" s="141"/>
      <c r="G48" s="24"/>
    </row>
    <row r="49" spans="1:7" ht="12.75">
      <c r="A49" s="21" t="s">
        <v>28</v>
      </c>
      <c r="B49" s="134" t="s">
        <v>13</v>
      </c>
      <c r="C49" s="134">
        <v>581</v>
      </c>
      <c r="D49" s="74" t="s">
        <v>13</v>
      </c>
      <c r="E49" s="127" t="s">
        <v>13</v>
      </c>
      <c r="F49" s="141"/>
      <c r="G49" s="24"/>
    </row>
    <row r="50" spans="1:7" ht="12.75">
      <c r="A50" s="21" t="s">
        <v>30</v>
      </c>
      <c r="B50" s="134">
        <v>25</v>
      </c>
      <c r="C50" s="134" t="s">
        <v>13</v>
      </c>
      <c r="D50" s="74" t="s">
        <v>13</v>
      </c>
      <c r="E50" s="127" t="s">
        <v>13</v>
      </c>
      <c r="F50" s="141"/>
      <c r="G50" s="24"/>
    </row>
    <row r="51" spans="1:7" ht="12.75">
      <c r="A51" s="21" t="s">
        <v>29</v>
      </c>
      <c r="B51" s="134">
        <v>33</v>
      </c>
      <c r="C51" s="134" t="s">
        <v>13</v>
      </c>
      <c r="D51" s="74" t="s">
        <v>13</v>
      </c>
      <c r="E51" s="127" t="s">
        <v>13</v>
      </c>
      <c r="F51" s="141"/>
      <c r="G51" s="24"/>
    </row>
    <row r="52" spans="1:7" ht="12.75">
      <c r="A52" s="21" t="s">
        <v>21</v>
      </c>
      <c r="B52" s="134" t="s">
        <v>13</v>
      </c>
      <c r="C52" s="134">
        <v>212</v>
      </c>
      <c r="D52" s="74" t="s">
        <v>13</v>
      </c>
      <c r="E52" s="127" t="s">
        <v>13</v>
      </c>
      <c r="F52" s="141"/>
      <c r="G52" s="24"/>
    </row>
    <row r="53" spans="1:7" ht="13.5" thickBot="1">
      <c r="A53" s="23" t="s">
        <v>99</v>
      </c>
      <c r="B53" s="138">
        <v>522</v>
      </c>
      <c r="C53" s="138" t="s">
        <v>13</v>
      </c>
      <c r="D53" s="129" t="s">
        <v>13</v>
      </c>
      <c r="E53" s="130" t="s">
        <v>13</v>
      </c>
      <c r="F53" s="141"/>
      <c r="G53" s="24"/>
    </row>
    <row r="54" spans="1:10" s="12" customFormat="1" ht="12.75">
      <c r="A54" s="105" t="s">
        <v>109</v>
      </c>
      <c r="B54" s="106"/>
      <c r="C54" s="24"/>
      <c r="D54" s="106"/>
      <c r="E54" s="24"/>
      <c r="G54" s="137"/>
      <c r="H54" s="108"/>
      <c r="I54" s="109"/>
      <c r="J54" s="109"/>
    </row>
    <row r="55" spans="1:7" ht="12.75">
      <c r="A55" s="2" t="s">
        <v>14</v>
      </c>
      <c r="F55" s="12"/>
      <c r="G55" s="24"/>
    </row>
    <row r="56" spans="1:7" ht="12.75">
      <c r="A56" s="2" t="s">
        <v>14</v>
      </c>
      <c r="F56" s="12"/>
      <c r="G56" s="24"/>
    </row>
    <row r="57" spans="1:7" ht="12.75">
      <c r="A57" s="2" t="s">
        <v>14</v>
      </c>
      <c r="F57" s="12"/>
      <c r="G57" s="24"/>
    </row>
    <row r="58" spans="1:7" ht="12.75">
      <c r="A58" s="2" t="s">
        <v>14</v>
      </c>
      <c r="F58" s="12"/>
      <c r="G58" s="24"/>
    </row>
    <row r="59" spans="1:7" ht="12.75">
      <c r="A59" s="2" t="s">
        <v>14</v>
      </c>
      <c r="F59" s="12"/>
      <c r="G59" s="24"/>
    </row>
    <row r="60" spans="1:7" ht="12.75">
      <c r="A60" s="2" t="s">
        <v>14</v>
      </c>
      <c r="F60" s="12"/>
      <c r="G60" s="24"/>
    </row>
    <row r="61" spans="1:7" ht="12.75">
      <c r="A61" s="2" t="s">
        <v>14</v>
      </c>
      <c r="F61" s="12"/>
      <c r="G61" s="24"/>
    </row>
    <row r="62" spans="1:7" ht="12.75">
      <c r="A62" s="2" t="s">
        <v>14</v>
      </c>
      <c r="F62" s="12"/>
      <c r="G62" s="24"/>
    </row>
    <row r="63" spans="1:7" ht="12.75">
      <c r="A63" s="2" t="s">
        <v>14</v>
      </c>
      <c r="F63" s="12"/>
      <c r="G63" s="24"/>
    </row>
    <row r="64" spans="1:7" ht="12.75">
      <c r="A64" s="2" t="s">
        <v>14</v>
      </c>
      <c r="F64" s="12"/>
      <c r="G64" s="24"/>
    </row>
    <row r="65" ht="12.75">
      <c r="A65" s="2" t="s">
        <v>14</v>
      </c>
    </row>
    <row r="66" ht="12.75">
      <c r="A66" s="2" t="s">
        <v>14</v>
      </c>
    </row>
    <row r="67" ht="12.75">
      <c r="A67" s="2" t="s">
        <v>14</v>
      </c>
    </row>
    <row r="68" ht="12.75">
      <c r="A68" s="2" t="s">
        <v>14</v>
      </c>
    </row>
    <row r="69" ht="12.75">
      <c r="A69" s="2" t="s">
        <v>14</v>
      </c>
    </row>
    <row r="70" ht="12.75">
      <c r="A70" s="2" t="s">
        <v>14</v>
      </c>
    </row>
    <row r="71" ht="12.75">
      <c r="A71" s="2" t="s">
        <v>14</v>
      </c>
    </row>
    <row r="72" ht="12.75">
      <c r="A72" s="2" t="s">
        <v>14</v>
      </c>
    </row>
    <row r="73" ht="12.75">
      <c r="A73" s="2" t="s">
        <v>14</v>
      </c>
    </row>
    <row r="74" ht="12.75">
      <c r="A74" s="2" t="s">
        <v>14</v>
      </c>
    </row>
    <row r="75" ht="12.75">
      <c r="A75" s="2" t="s">
        <v>14</v>
      </c>
    </row>
    <row r="76" ht="12.75">
      <c r="A76" s="2" t="s">
        <v>14</v>
      </c>
    </row>
    <row r="77" ht="12.75">
      <c r="A77" s="2" t="s">
        <v>14</v>
      </c>
    </row>
    <row r="78" ht="12.75">
      <c r="A78" s="2" t="s">
        <v>14</v>
      </c>
    </row>
    <row r="79" ht="12.75">
      <c r="A79" s="2" t="s">
        <v>14</v>
      </c>
    </row>
  </sheetData>
  <mergeCells count="7">
    <mergeCell ref="E5:E6"/>
    <mergeCell ref="A1:E1"/>
    <mergeCell ref="A3:E3"/>
    <mergeCell ref="A5:A6"/>
    <mergeCell ref="B5:B6"/>
    <mergeCell ref="C5:C6"/>
    <mergeCell ref="D5:D6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50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8"/>
  <dimension ref="A1:J75"/>
  <sheetViews>
    <sheetView showGridLines="0" zoomScale="75" zoomScaleNormal="75" workbookViewId="0" topLeftCell="A1">
      <selection activeCell="A3" sqref="A3:I3"/>
    </sheetView>
  </sheetViews>
  <sheetFormatPr defaultColWidth="11.421875" defaultRowHeight="12.75"/>
  <cols>
    <col min="1" max="1" width="32.7109375" style="2" customWidth="1"/>
    <col min="2" max="16384" width="11.421875" style="2" customWidth="1"/>
  </cols>
  <sheetData>
    <row r="1" spans="1:9" s="1" customFormat="1" ht="18">
      <c r="A1" s="192" t="s">
        <v>0</v>
      </c>
      <c r="B1" s="192"/>
      <c r="C1" s="192"/>
      <c r="D1" s="192"/>
      <c r="E1" s="192"/>
      <c r="F1" s="192"/>
      <c r="G1" s="192"/>
      <c r="H1" s="192"/>
      <c r="I1" s="192"/>
    </row>
    <row r="2" spans="1:9" ht="12.75">
      <c r="A2" s="214" t="s">
        <v>183</v>
      </c>
      <c r="B2" s="27"/>
      <c r="C2" s="27"/>
      <c r="D2" s="27"/>
      <c r="E2" s="27"/>
      <c r="F2" s="27"/>
      <c r="G2" s="27"/>
      <c r="H2" s="27"/>
      <c r="I2" s="27"/>
    </row>
    <row r="3" spans="1:10" ht="15">
      <c r="A3" s="193" t="s">
        <v>153</v>
      </c>
      <c r="B3" s="193"/>
      <c r="C3" s="193"/>
      <c r="D3" s="193"/>
      <c r="E3" s="193"/>
      <c r="F3" s="193"/>
      <c r="G3" s="193"/>
      <c r="H3" s="193"/>
      <c r="I3" s="193"/>
      <c r="J3" s="12"/>
    </row>
    <row r="4" spans="8:10" ht="12" customHeight="1" thickBot="1">
      <c r="H4" s="12"/>
      <c r="I4" s="12"/>
      <c r="J4" s="12"/>
    </row>
    <row r="5" spans="1:10" ht="12" customHeight="1">
      <c r="A5" s="209" t="s">
        <v>103</v>
      </c>
      <c r="B5" s="212"/>
      <c r="C5" s="212"/>
      <c r="D5" s="212"/>
      <c r="E5" s="212"/>
      <c r="F5" s="212"/>
      <c r="G5" s="212"/>
      <c r="H5" s="199" t="s">
        <v>23</v>
      </c>
      <c r="I5" s="206"/>
      <c r="J5" s="12"/>
    </row>
    <row r="6" spans="1:10" ht="12" customHeight="1">
      <c r="A6" s="210"/>
      <c r="B6" s="203" t="s">
        <v>96</v>
      </c>
      <c r="C6" s="205"/>
      <c r="D6" s="203" t="s">
        <v>24</v>
      </c>
      <c r="E6" s="205"/>
      <c r="F6" s="203" t="s">
        <v>25</v>
      </c>
      <c r="G6" s="205"/>
      <c r="H6" s="207"/>
      <c r="I6" s="208"/>
      <c r="J6" s="12"/>
    </row>
    <row r="7" spans="1:10" ht="12" customHeight="1" thickBot="1">
      <c r="A7" s="211"/>
      <c r="B7" s="99">
        <v>2005</v>
      </c>
      <c r="C7" s="99">
        <v>2006</v>
      </c>
      <c r="D7" s="99">
        <v>2005</v>
      </c>
      <c r="E7" s="99">
        <v>2006</v>
      </c>
      <c r="F7" s="99">
        <v>2005</v>
      </c>
      <c r="G7" s="99">
        <v>2006</v>
      </c>
      <c r="H7" s="100">
        <v>2005</v>
      </c>
      <c r="I7" s="100">
        <v>2006</v>
      </c>
      <c r="J7" s="12"/>
    </row>
    <row r="8" spans="1:10" ht="12" customHeight="1">
      <c r="A8" s="19" t="s">
        <v>12</v>
      </c>
      <c r="B8" s="135">
        <v>56919</v>
      </c>
      <c r="C8" s="135">
        <v>19012</v>
      </c>
      <c r="D8" s="135">
        <v>17994</v>
      </c>
      <c r="E8" s="135">
        <v>11370</v>
      </c>
      <c r="F8" s="135">
        <v>4262</v>
      </c>
      <c r="G8" s="135">
        <v>679</v>
      </c>
      <c r="H8" s="140">
        <v>3223</v>
      </c>
      <c r="I8" s="140">
        <v>2375</v>
      </c>
      <c r="J8" s="12"/>
    </row>
    <row r="9" spans="1:10" ht="12" customHeight="1">
      <c r="A9" s="20"/>
      <c r="B9" s="135"/>
      <c r="C9" s="135"/>
      <c r="D9" s="135"/>
      <c r="E9" s="135"/>
      <c r="F9" s="135"/>
      <c r="G9" s="135"/>
      <c r="H9" s="140"/>
      <c r="I9" s="140"/>
      <c r="J9" s="12"/>
    </row>
    <row r="10" spans="1:9" s="12" customFormat="1" ht="12" customHeight="1">
      <c r="A10" s="54" t="s">
        <v>98</v>
      </c>
      <c r="B10" s="135"/>
      <c r="C10" s="135"/>
      <c r="D10" s="135"/>
      <c r="E10" s="135"/>
      <c r="F10" s="135"/>
      <c r="G10" s="135"/>
      <c r="H10" s="140"/>
      <c r="I10" s="140"/>
    </row>
    <row r="11" spans="1:9" s="12" customFormat="1" ht="12" customHeight="1">
      <c r="A11" s="111" t="s">
        <v>26</v>
      </c>
      <c r="B11" s="135">
        <v>43672</v>
      </c>
      <c r="C11" s="135">
        <f>SUM(C12:C35)</f>
        <v>1449</v>
      </c>
      <c r="D11" s="135">
        <v>5517</v>
      </c>
      <c r="E11" s="135">
        <f>SUM(E12:E35)</f>
        <v>1</v>
      </c>
      <c r="F11" s="135">
        <v>277</v>
      </c>
      <c r="G11" s="135">
        <v>10</v>
      </c>
      <c r="H11" s="140">
        <v>21</v>
      </c>
      <c r="I11" s="140" t="s">
        <v>154</v>
      </c>
    </row>
    <row r="12" spans="1:9" s="12" customFormat="1" ht="12" customHeight="1">
      <c r="A12" s="112" t="s">
        <v>113</v>
      </c>
      <c r="B12" s="134">
        <v>4087</v>
      </c>
      <c r="C12" s="134">
        <v>204</v>
      </c>
      <c r="D12" s="134" t="s">
        <v>13</v>
      </c>
      <c r="E12" s="134" t="s">
        <v>154</v>
      </c>
      <c r="F12" s="134">
        <v>4</v>
      </c>
      <c r="G12" s="134">
        <v>10</v>
      </c>
      <c r="H12" s="136" t="s">
        <v>13</v>
      </c>
      <c r="I12" s="136" t="s">
        <v>154</v>
      </c>
    </row>
    <row r="13" spans="1:9" s="12" customFormat="1" ht="12" customHeight="1">
      <c r="A13" s="112" t="s">
        <v>114</v>
      </c>
      <c r="B13" s="134">
        <v>6550</v>
      </c>
      <c r="C13" s="134" t="s">
        <v>154</v>
      </c>
      <c r="D13" s="134" t="s">
        <v>13</v>
      </c>
      <c r="E13" s="134" t="s">
        <v>154</v>
      </c>
      <c r="F13" s="134">
        <v>1</v>
      </c>
      <c r="G13" s="134" t="s">
        <v>154</v>
      </c>
      <c r="H13" s="136" t="s">
        <v>13</v>
      </c>
      <c r="I13" s="136" t="s">
        <v>154</v>
      </c>
    </row>
    <row r="14" spans="1:9" s="12" customFormat="1" ht="12" customHeight="1">
      <c r="A14" s="112" t="s">
        <v>115</v>
      </c>
      <c r="B14" s="134">
        <v>1684</v>
      </c>
      <c r="C14" s="134">
        <v>49</v>
      </c>
      <c r="D14" s="134" t="s">
        <v>13</v>
      </c>
      <c r="E14" s="134" t="s">
        <v>154</v>
      </c>
      <c r="F14" s="134">
        <v>1</v>
      </c>
      <c r="G14" s="134" t="s">
        <v>154</v>
      </c>
      <c r="H14" s="136" t="s">
        <v>13</v>
      </c>
      <c r="I14" s="136" t="s">
        <v>154</v>
      </c>
    </row>
    <row r="15" spans="1:9" s="12" customFormat="1" ht="12" customHeight="1">
      <c r="A15" s="112" t="s">
        <v>116</v>
      </c>
      <c r="B15" s="134">
        <v>25</v>
      </c>
      <c r="C15" s="134" t="s">
        <v>154</v>
      </c>
      <c r="D15" s="134" t="s">
        <v>13</v>
      </c>
      <c r="E15" s="134" t="s">
        <v>154</v>
      </c>
      <c r="F15" s="134" t="s">
        <v>13</v>
      </c>
      <c r="G15" s="134" t="s">
        <v>154</v>
      </c>
      <c r="H15" s="136" t="s">
        <v>13</v>
      </c>
      <c r="I15" s="136" t="s">
        <v>154</v>
      </c>
    </row>
    <row r="16" spans="1:9" s="12" customFormat="1" ht="12" customHeight="1">
      <c r="A16" s="112" t="s">
        <v>117</v>
      </c>
      <c r="B16" s="134" t="s">
        <v>13</v>
      </c>
      <c r="C16" s="134" t="s">
        <v>154</v>
      </c>
      <c r="D16" s="134" t="s">
        <v>13</v>
      </c>
      <c r="E16" s="134" t="s">
        <v>154</v>
      </c>
      <c r="F16" s="134" t="s">
        <v>13</v>
      </c>
      <c r="G16" s="134" t="s">
        <v>154</v>
      </c>
      <c r="H16" s="136">
        <v>7</v>
      </c>
      <c r="I16" s="136" t="s">
        <v>154</v>
      </c>
    </row>
    <row r="17" spans="1:9" s="12" customFormat="1" ht="12" customHeight="1">
      <c r="A17" s="112" t="s">
        <v>118</v>
      </c>
      <c r="B17" s="134" t="s">
        <v>13</v>
      </c>
      <c r="C17" s="134" t="s">
        <v>154</v>
      </c>
      <c r="D17" s="134" t="s">
        <v>13</v>
      </c>
      <c r="E17" s="134" t="s">
        <v>154</v>
      </c>
      <c r="F17" s="134" t="s">
        <v>13</v>
      </c>
      <c r="G17" s="134" t="s">
        <v>154</v>
      </c>
      <c r="H17" s="136" t="s">
        <v>13</v>
      </c>
      <c r="I17" s="136" t="s">
        <v>154</v>
      </c>
    </row>
    <row r="18" spans="1:9" s="12" customFormat="1" ht="12" customHeight="1">
      <c r="A18" s="112" t="s">
        <v>119</v>
      </c>
      <c r="B18" s="134" t="s">
        <v>13</v>
      </c>
      <c r="C18" s="134" t="s">
        <v>154</v>
      </c>
      <c r="D18" s="134" t="s">
        <v>13</v>
      </c>
      <c r="E18" s="134" t="s">
        <v>154</v>
      </c>
      <c r="F18" s="134" t="s">
        <v>13</v>
      </c>
      <c r="G18" s="134" t="s">
        <v>154</v>
      </c>
      <c r="H18" s="136" t="s">
        <v>13</v>
      </c>
      <c r="I18" s="136" t="s">
        <v>154</v>
      </c>
    </row>
    <row r="19" spans="1:9" s="12" customFormat="1" ht="12" customHeight="1">
      <c r="A19" s="112" t="s">
        <v>120</v>
      </c>
      <c r="B19" s="134" t="s">
        <v>13</v>
      </c>
      <c r="C19" s="134" t="s">
        <v>154</v>
      </c>
      <c r="D19" s="134" t="s">
        <v>13</v>
      </c>
      <c r="E19" s="134" t="s">
        <v>154</v>
      </c>
      <c r="F19" s="134" t="s">
        <v>13</v>
      </c>
      <c r="G19" s="134" t="s">
        <v>154</v>
      </c>
      <c r="H19" s="136" t="s">
        <v>13</v>
      </c>
      <c r="I19" s="136" t="s">
        <v>154</v>
      </c>
    </row>
    <row r="20" spans="1:9" s="12" customFormat="1" ht="12" customHeight="1">
      <c r="A20" s="112" t="s">
        <v>121</v>
      </c>
      <c r="B20" s="134" t="s">
        <v>13</v>
      </c>
      <c r="C20" s="134" t="s">
        <v>154</v>
      </c>
      <c r="D20" s="134" t="s">
        <v>13</v>
      </c>
      <c r="E20" s="134" t="s">
        <v>154</v>
      </c>
      <c r="F20" s="134" t="s">
        <v>13</v>
      </c>
      <c r="G20" s="134" t="s">
        <v>154</v>
      </c>
      <c r="H20" s="136">
        <v>7</v>
      </c>
      <c r="I20" s="136" t="s">
        <v>154</v>
      </c>
    </row>
    <row r="21" spans="1:9" s="12" customFormat="1" ht="12" customHeight="1">
      <c r="A21" s="112" t="s">
        <v>122</v>
      </c>
      <c r="B21" s="134">
        <v>3470</v>
      </c>
      <c r="C21" s="134">
        <v>238</v>
      </c>
      <c r="D21" s="134">
        <v>1480</v>
      </c>
      <c r="E21" s="134" t="s">
        <v>154</v>
      </c>
      <c r="F21" s="134">
        <v>137</v>
      </c>
      <c r="G21" s="134" t="s">
        <v>154</v>
      </c>
      <c r="H21" s="136" t="s">
        <v>13</v>
      </c>
      <c r="I21" s="136" t="s">
        <v>154</v>
      </c>
    </row>
    <row r="22" spans="1:9" s="12" customFormat="1" ht="12" customHeight="1">
      <c r="A22" s="112" t="s">
        <v>123</v>
      </c>
      <c r="B22" s="134">
        <v>49</v>
      </c>
      <c r="C22" s="134" t="s">
        <v>154</v>
      </c>
      <c r="D22" s="134">
        <v>254</v>
      </c>
      <c r="E22" s="134" t="s">
        <v>154</v>
      </c>
      <c r="F22" s="134">
        <v>73</v>
      </c>
      <c r="G22" s="134" t="s">
        <v>154</v>
      </c>
      <c r="H22" s="136">
        <v>7</v>
      </c>
      <c r="I22" s="136" t="s">
        <v>154</v>
      </c>
    </row>
    <row r="23" spans="1:9" s="12" customFormat="1" ht="12" customHeight="1">
      <c r="A23" s="112" t="s">
        <v>124</v>
      </c>
      <c r="B23" s="134">
        <v>934</v>
      </c>
      <c r="C23" s="134">
        <v>43</v>
      </c>
      <c r="D23" s="134">
        <v>1</v>
      </c>
      <c r="E23" s="134" t="s">
        <v>154</v>
      </c>
      <c r="F23" s="134">
        <v>4</v>
      </c>
      <c r="G23" s="134" t="s">
        <v>154</v>
      </c>
      <c r="H23" s="136" t="s">
        <v>13</v>
      </c>
      <c r="I23" s="136" t="s">
        <v>154</v>
      </c>
    </row>
    <row r="24" spans="1:9" s="12" customFormat="1" ht="12" customHeight="1">
      <c r="A24" s="112" t="s">
        <v>125</v>
      </c>
      <c r="B24" s="134" t="s">
        <v>13</v>
      </c>
      <c r="C24" s="134" t="s">
        <v>154</v>
      </c>
      <c r="D24" s="134" t="s">
        <v>13</v>
      </c>
      <c r="E24" s="134" t="s">
        <v>154</v>
      </c>
      <c r="F24" s="134" t="s">
        <v>13</v>
      </c>
      <c r="G24" s="134" t="s">
        <v>154</v>
      </c>
      <c r="H24" s="136" t="s">
        <v>13</v>
      </c>
      <c r="I24" s="136" t="s">
        <v>154</v>
      </c>
    </row>
    <row r="25" spans="1:9" s="12" customFormat="1" ht="12" customHeight="1">
      <c r="A25" s="112" t="s">
        <v>126</v>
      </c>
      <c r="B25" s="134" t="s">
        <v>13</v>
      </c>
      <c r="C25" s="134">
        <v>8</v>
      </c>
      <c r="D25" s="134" t="s">
        <v>13</v>
      </c>
      <c r="E25" s="134" t="s">
        <v>154</v>
      </c>
      <c r="F25" s="134" t="s">
        <v>13</v>
      </c>
      <c r="G25" s="134" t="s">
        <v>154</v>
      </c>
      <c r="H25" s="136" t="s">
        <v>13</v>
      </c>
      <c r="I25" s="136" t="s">
        <v>154</v>
      </c>
    </row>
    <row r="26" spans="1:9" s="12" customFormat="1" ht="12" customHeight="1">
      <c r="A26" s="112" t="s">
        <v>127</v>
      </c>
      <c r="B26" s="134">
        <v>19239</v>
      </c>
      <c r="C26" s="134">
        <v>633</v>
      </c>
      <c r="D26" s="134">
        <v>2048</v>
      </c>
      <c r="E26" s="134">
        <v>1</v>
      </c>
      <c r="F26" s="134">
        <v>32</v>
      </c>
      <c r="G26" s="134" t="s">
        <v>154</v>
      </c>
      <c r="H26" s="136" t="s">
        <v>13</v>
      </c>
      <c r="I26" s="136" t="s">
        <v>154</v>
      </c>
    </row>
    <row r="27" spans="1:9" s="12" customFormat="1" ht="12" customHeight="1">
      <c r="A27" s="112" t="s">
        <v>128</v>
      </c>
      <c r="B27" s="134" t="s">
        <v>13</v>
      </c>
      <c r="C27" s="134" t="s">
        <v>154</v>
      </c>
      <c r="D27" s="134" t="s">
        <v>13</v>
      </c>
      <c r="E27" s="134" t="s">
        <v>154</v>
      </c>
      <c r="F27" s="134" t="s">
        <v>13</v>
      </c>
      <c r="G27" s="134" t="s">
        <v>154</v>
      </c>
      <c r="H27" s="136" t="s">
        <v>13</v>
      </c>
      <c r="I27" s="136" t="s">
        <v>154</v>
      </c>
    </row>
    <row r="28" spans="1:9" s="12" customFormat="1" ht="12" customHeight="1">
      <c r="A28" s="112" t="s">
        <v>129</v>
      </c>
      <c r="B28" s="134" t="s">
        <v>13</v>
      </c>
      <c r="C28" s="134" t="s">
        <v>154</v>
      </c>
      <c r="D28" s="134" t="s">
        <v>13</v>
      </c>
      <c r="E28" s="134" t="s">
        <v>154</v>
      </c>
      <c r="F28" s="134" t="s">
        <v>13</v>
      </c>
      <c r="G28" s="134" t="s">
        <v>154</v>
      </c>
      <c r="H28" s="136" t="s">
        <v>13</v>
      </c>
      <c r="I28" s="136" t="s">
        <v>154</v>
      </c>
    </row>
    <row r="29" spans="1:9" s="12" customFormat="1" ht="12" customHeight="1">
      <c r="A29" s="112" t="s">
        <v>130</v>
      </c>
      <c r="B29" s="134" t="s">
        <v>13</v>
      </c>
      <c r="C29" s="134" t="s">
        <v>154</v>
      </c>
      <c r="D29" s="134" t="s">
        <v>13</v>
      </c>
      <c r="E29" s="134" t="s">
        <v>154</v>
      </c>
      <c r="F29" s="134" t="s">
        <v>13</v>
      </c>
      <c r="G29" s="134" t="s">
        <v>154</v>
      </c>
      <c r="H29" s="136" t="s">
        <v>13</v>
      </c>
      <c r="I29" s="136" t="s">
        <v>154</v>
      </c>
    </row>
    <row r="30" spans="1:9" s="12" customFormat="1" ht="12" customHeight="1">
      <c r="A30" s="112" t="s">
        <v>131</v>
      </c>
      <c r="B30" s="134" t="s">
        <v>13</v>
      </c>
      <c r="C30" s="134" t="s">
        <v>154</v>
      </c>
      <c r="D30" s="134" t="s">
        <v>13</v>
      </c>
      <c r="E30" s="134" t="s">
        <v>154</v>
      </c>
      <c r="F30" s="134" t="s">
        <v>13</v>
      </c>
      <c r="G30" s="134" t="s">
        <v>154</v>
      </c>
      <c r="H30" s="136" t="s">
        <v>13</v>
      </c>
      <c r="I30" s="136" t="s">
        <v>154</v>
      </c>
    </row>
    <row r="31" spans="1:9" s="12" customFormat="1" ht="12" customHeight="1">
      <c r="A31" s="112" t="s">
        <v>132</v>
      </c>
      <c r="B31" s="134" t="s">
        <v>13</v>
      </c>
      <c r="C31" s="134" t="s">
        <v>154</v>
      </c>
      <c r="D31" s="134">
        <v>5</v>
      </c>
      <c r="E31" s="134" t="s">
        <v>154</v>
      </c>
      <c r="F31" s="134" t="s">
        <v>13</v>
      </c>
      <c r="G31" s="134" t="s">
        <v>154</v>
      </c>
      <c r="H31" s="136" t="s">
        <v>13</v>
      </c>
      <c r="I31" s="136" t="s">
        <v>154</v>
      </c>
    </row>
    <row r="32" spans="1:9" s="12" customFormat="1" ht="12" customHeight="1">
      <c r="A32" s="112" t="s">
        <v>133</v>
      </c>
      <c r="B32" s="134">
        <v>7125</v>
      </c>
      <c r="C32" s="134">
        <v>274</v>
      </c>
      <c r="D32" s="134">
        <v>529</v>
      </c>
      <c r="E32" s="134" t="s">
        <v>154</v>
      </c>
      <c r="F32" s="134">
        <v>7</v>
      </c>
      <c r="G32" s="134" t="s">
        <v>154</v>
      </c>
      <c r="H32" s="136" t="s">
        <v>13</v>
      </c>
      <c r="I32" s="136" t="s">
        <v>154</v>
      </c>
    </row>
    <row r="33" spans="1:9" s="12" customFormat="1" ht="12" customHeight="1">
      <c r="A33" s="112" t="s">
        <v>134</v>
      </c>
      <c r="B33" s="134">
        <v>509</v>
      </c>
      <c r="C33" s="134" t="s">
        <v>154</v>
      </c>
      <c r="D33" s="134">
        <v>1200</v>
      </c>
      <c r="E33" s="134" t="s">
        <v>154</v>
      </c>
      <c r="F33" s="134">
        <v>18</v>
      </c>
      <c r="G33" s="134" t="s">
        <v>154</v>
      </c>
      <c r="H33" s="136" t="s">
        <v>13</v>
      </c>
      <c r="I33" s="136" t="s">
        <v>154</v>
      </c>
    </row>
    <row r="34" spans="1:9" s="12" customFormat="1" ht="12" customHeight="1">
      <c r="A34" s="112" t="s">
        <v>135</v>
      </c>
      <c r="B34" s="134" t="s">
        <v>13</v>
      </c>
      <c r="C34" s="134" t="s">
        <v>154</v>
      </c>
      <c r="D34" s="134" t="s">
        <v>13</v>
      </c>
      <c r="E34" s="134" t="s">
        <v>154</v>
      </c>
      <c r="F34" s="134" t="s">
        <v>13</v>
      </c>
      <c r="G34" s="134" t="s">
        <v>154</v>
      </c>
      <c r="H34" s="136" t="s">
        <v>13</v>
      </c>
      <c r="I34" s="136" t="s">
        <v>154</v>
      </c>
    </row>
    <row r="35" spans="1:9" s="12" customFormat="1" ht="12" customHeight="1">
      <c r="A35" s="112" t="s">
        <v>136</v>
      </c>
      <c r="B35" s="134" t="s">
        <v>13</v>
      </c>
      <c r="C35" s="134" t="s">
        <v>154</v>
      </c>
      <c r="D35" s="134" t="s">
        <v>13</v>
      </c>
      <c r="E35" s="134" t="s">
        <v>154</v>
      </c>
      <c r="F35" s="134" t="s">
        <v>13</v>
      </c>
      <c r="G35" s="134" t="s">
        <v>154</v>
      </c>
      <c r="H35" s="136" t="s">
        <v>13</v>
      </c>
      <c r="I35" s="136" t="s">
        <v>154</v>
      </c>
    </row>
    <row r="36" spans="1:9" s="12" customFormat="1" ht="12" customHeight="1">
      <c r="A36" s="22" t="s">
        <v>14</v>
      </c>
      <c r="B36" s="134"/>
      <c r="C36" s="134"/>
      <c r="D36" s="134"/>
      <c r="E36" s="134"/>
      <c r="F36" s="134"/>
      <c r="G36" s="134"/>
      <c r="H36" s="136"/>
      <c r="I36" s="136"/>
    </row>
    <row r="37" spans="1:9" s="12" customFormat="1" ht="12" customHeight="1">
      <c r="A37" s="113" t="s">
        <v>15</v>
      </c>
      <c r="B37" s="134"/>
      <c r="C37" s="134"/>
      <c r="D37" s="134"/>
      <c r="E37" s="134"/>
      <c r="F37" s="134"/>
      <c r="G37" s="134"/>
      <c r="H37" s="136"/>
      <c r="I37" s="136"/>
    </row>
    <row r="38" spans="1:9" s="12" customFormat="1" ht="12" customHeight="1">
      <c r="A38" s="112" t="s">
        <v>137</v>
      </c>
      <c r="B38" s="134" t="s">
        <v>13</v>
      </c>
      <c r="C38" s="134" t="s">
        <v>154</v>
      </c>
      <c r="D38" s="134" t="s">
        <v>13</v>
      </c>
      <c r="E38" s="134" t="s">
        <v>154</v>
      </c>
      <c r="F38" s="134" t="s">
        <v>13</v>
      </c>
      <c r="G38" s="134" t="s">
        <v>154</v>
      </c>
      <c r="H38" s="136" t="s">
        <v>13</v>
      </c>
      <c r="I38" s="136" t="s">
        <v>154</v>
      </c>
    </row>
    <row r="39" spans="1:9" s="12" customFormat="1" ht="12" customHeight="1">
      <c r="A39" s="112" t="s">
        <v>138</v>
      </c>
      <c r="B39" s="134">
        <v>2</v>
      </c>
      <c r="C39" s="134" t="s">
        <v>154</v>
      </c>
      <c r="D39" s="134">
        <v>599</v>
      </c>
      <c r="E39" s="134" t="s">
        <v>154</v>
      </c>
      <c r="F39" s="134" t="s">
        <v>13</v>
      </c>
      <c r="G39" s="134">
        <v>46</v>
      </c>
      <c r="H39" s="136" t="s">
        <v>13</v>
      </c>
      <c r="I39" s="136" t="s">
        <v>154</v>
      </c>
    </row>
    <row r="40" spans="1:9" s="12" customFormat="1" ht="12" customHeight="1">
      <c r="A40" s="114" t="s">
        <v>139</v>
      </c>
      <c r="B40" s="134">
        <v>1292</v>
      </c>
      <c r="C40" s="134">
        <v>1855</v>
      </c>
      <c r="D40" s="134" t="s">
        <v>13</v>
      </c>
      <c r="E40" s="134" t="s">
        <v>154</v>
      </c>
      <c r="F40" s="134" t="s">
        <v>13</v>
      </c>
      <c r="G40" s="134" t="s">
        <v>154</v>
      </c>
      <c r="H40" s="136" t="s">
        <v>13</v>
      </c>
      <c r="I40" s="136" t="s">
        <v>154</v>
      </c>
    </row>
    <row r="41" spans="1:9" s="12" customFormat="1" ht="12" customHeight="1">
      <c r="A41" s="112" t="s">
        <v>140</v>
      </c>
      <c r="B41" s="134" t="s">
        <v>13</v>
      </c>
      <c r="C41" s="134" t="s">
        <v>154</v>
      </c>
      <c r="D41" s="134" t="s">
        <v>13</v>
      </c>
      <c r="E41" s="134" t="s">
        <v>154</v>
      </c>
      <c r="F41" s="134">
        <v>20</v>
      </c>
      <c r="G41" s="134" t="s">
        <v>154</v>
      </c>
      <c r="H41" s="136" t="s">
        <v>13</v>
      </c>
      <c r="I41" s="136" t="s">
        <v>154</v>
      </c>
    </row>
    <row r="42" spans="1:9" s="12" customFormat="1" ht="12" customHeight="1">
      <c r="A42" s="114" t="s">
        <v>141</v>
      </c>
      <c r="B42" s="134">
        <v>280</v>
      </c>
      <c r="C42" s="134">
        <v>316</v>
      </c>
      <c r="D42" s="134">
        <v>10387</v>
      </c>
      <c r="E42" s="134">
        <v>10281</v>
      </c>
      <c r="F42" s="134">
        <v>4</v>
      </c>
      <c r="G42" s="134">
        <v>188</v>
      </c>
      <c r="H42" s="136" t="s">
        <v>13</v>
      </c>
      <c r="I42" s="136">
        <v>21</v>
      </c>
    </row>
    <row r="43" spans="1:10" ht="12" customHeight="1">
      <c r="A43" s="21"/>
      <c r="B43" s="134"/>
      <c r="C43" s="134"/>
      <c r="D43" s="134"/>
      <c r="E43" s="134"/>
      <c r="F43" s="134"/>
      <c r="G43" s="134"/>
      <c r="H43" s="136"/>
      <c r="I43" s="136"/>
      <c r="J43" s="12"/>
    </row>
    <row r="44" spans="1:10" ht="12" customHeight="1">
      <c r="A44" s="54" t="s">
        <v>97</v>
      </c>
      <c r="B44" s="134"/>
      <c r="C44" s="134"/>
      <c r="D44" s="134"/>
      <c r="E44" s="134"/>
      <c r="F44" s="134"/>
      <c r="G44" s="134"/>
      <c r="H44" s="136"/>
      <c r="I44" s="136"/>
      <c r="J44" s="12"/>
    </row>
    <row r="45" spans="1:10" ht="12" customHeight="1">
      <c r="A45" s="21" t="s">
        <v>16</v>
      </c>
      <c r="B45" s="134" t="s">
        <v>13</v>
      </c>
      <c r="C45" s="134" t="s">
        <v>154</v>
      </c>
      <c r="D45" s="134" t="s">
        <v>13</v>
      </c>
      <c r="E45" s="134" t="s">
        <v>154</v>
      </c>
      <c r="F45" s="134" t="s">
        <v>13</v>
      </c>
      <c r="G45" s="134" t="s">
        <v>154</v>
      </c>
      <c r="H45" s="136" t="s">
        <v>13</v>
      </c>
      <c r="I45" s="136" t="s">
        <v>13</v>
      </c>
      <c r="J45" s="12"/>
    </row>
    <row r="46" spans="1:10" ht="12" customHeight="1">
      <c r="A46" s="21" t="s">
        <v>17</v>
      </c>
      <c r="B46" s="134" t="s">
        <v>13</v>
      </c>
      <c r="C46" s="134" t="s">
        <v>154</v>
      </c>
      <c r="D46" s="134" t="s">
        <v>13</v>
      </c>
      <c r="E46" s="134" t="s">
        <v>154</v>
      </c>
      <c r="F46" s="134" t="s">
        <v>13</v>
      </c>
      <c r="G46" s="134" t="s">
        <v>154</v>
      </c>
      <c r="H46" s="136" t="s">
        <v>13</v>
      </c>
      <c r="I46" s="136" t="s">
        <v>13</v>
      </c>
      <c r="J46" s="12"/>
    </row>
    <row r="47" spans="1:10" ht="12" customHeight="1">
      <c r="A47" s="21" t="s">
        <v>27</v>
      </c>
      <c r="B47" s="134" t="s">
        <v>13</v>
      </c>
      <c r="C47" s="134" t="s">
        <v>154</v>
      </c>
      <c r="D47" s="134" t="s">
        <v>13</v>
      </c>
      <c r="E47" s="134">
        <v>440</v>
      </c>
      <c r="F47" s="134" t="s">
        <v>13</v>
      </c>
      <c r="G47" s="134">
        <v>44</v>
      </c>
      <c r="H47" s="136" t="s">
        <v>13</v>
      </c>
      <c r="I47" s="136" t="s">
        <v>13</v>
      </c>
      <c r="J47" s="12"/>
    </row>
    <row r="48" spans="1:10" ht="12" customHeight="1">
      <c r="A48" s="21" t="s">
        <v>18</v>
      </c>
      <c r="B48" s="134" t="s">
        <v>13</v>
      </c>
      <c r="C48" s="134" t="s">
        <v>154</v>
      </c>
      <c r="D48" s="134" t="s">
        <v>13</v>
      </c>
      <c r="E48" s="134" t="s">
        <v>154</v>
      </c>
      <c r="F48" s="134" t="s">
        <v>13</v>
      </c>
      <c r="G48" s="134" t="s">
        <v>154</v>
      </c>
      <c r="H48" s="136" t="s">
        <v>13</v>
      </c>
      <c r="I48" s="136" t="s">
        <v>13</v>
      </c>
      <c r="J48" s="12"/>
    </row>
    <row r="49" spans="1:10" ht="12" customHeight="1">
      <c r="A49" s="21" t="s">
        <v>19</v>
      </c>
      <c r="B49" s="134">
        <v>2111</v>
      </c>
      <c r="C49" s="134">
        <v>70</v>
      </c>
      <c r="D49" s="134" t="s">
        <v>13</v>
      </c>
      <c r="E49" s="134" t="s">
        <v>154</v>
      </c>
      <c r="F49" s="134" t="s">
        <v>13</v>
      </c>
      <c r="G49" s="134" t="s">
        <v>154</v>
      </c>
      <c r="H49" s="136" t="s">
        <v>13</v>
      </c>
      <c r="I49" s="136">
        <v>1</v>
      </c>
      <c r="J49" s="12"/>
    </row>
    <row r="50" spans="1:10" ht="12" customHeight="1">
      <c r="A50" s="21" t="s">
        <v>28</v>
      </c>
      <c r="B50" s="134" t="s">
        <v>13</v>
      </c>
      <c r="C50" s="134" t="s">
        <v>154</v>
      </c>
      <c r="D50" s="134" t="s">
        <v>13</v>
      </c>
      <c r="E50" s="134" t="s">
        <v>154</v>
      </c>
      <c r="F50" s="134" t="s">
        <v>13</v>
      </c>
      <c r="G50" s="134" t="s">
        <v>154</v>
      </c>
      <c r="H50" s="136" t="s">
        <v>13</v>
      </c>
      <c r="I50" s="136" t="s">
        <v>13</v>
      </c>
      <c r="J50" s="12"/>
    </row>
    <row r="51" spans="1:10" ht="12" customHeight="1">
      <c r="A51" s="21" t="s">
        <v>30</v>
      </c>
      <c r="B51" s="134">
        <v>609</v>
      </c>
      <c r="C51" s="134">
        <v>8100</v>
      </c>
      <c r="D51" s="134">
        <v>324</v>
      </c>
      <c r="E51" s="134">
        <v>209</v>
      </c>
      <c r="F51" s="134">
        <v>5</v>
      </c>
      <c r="G51" s="134" t="s">
        <v>154</v>
      </c>
      <c r="H51" s="136" t="s">
        <v>13</v>
      </c>
      <c r="I51" s="136" t="s">
        <v>13</v>
      </c>
      <c r="J51" s="12"/>
    </row>
    <row r="52" spans="1:10" ht="12" customHeight="1">
      <c r="A52" s="21" t="s">
        <v>29</v>
      </c>
      <c r="B52" s="134" t="s">
        <v>13</v>
      </c>
      <c r="C52" s="134">
        <v>42</v>
      </c>
      <c r="D52" s="134" t="s">
        <v>13</v>
      </c>
      <c r="E52" s="134" t="s">
        <v>154</v>
      </c>
      <c r="F52" s="134" t="s">
        <v>13</v>
      </c>
      <c r="G52" s="134" t="s">
        <v>154</v>
      </c>
      <c r="H52" s="136" t="s">
        <v>13</v>
      </c>
      <c r="I52" s="136" t="s">
        <v>13</v>
      </c>
      <c r="J52" s="12"/>
    </row>
    <row r="53" spans="1:10" ht="12" customHeight="1">
      <c r="A53" s="21" t="s">
        <v>21</v>
      </c>
      <c r="B53" s="134" t="s">
        <v>13</v>
      </c>
      <c r="C53" s="134" t="s">
        <v>154</v>
      </c>
      <c r="D53" s="134" t="s">
        <v>13</v>
      </c>
      <c r="E53" s="134" t="s">
        <v>154</v>
      </c>
      <c r="F53" s="134" t="s">
        <v>13</v>
      </c>
      <c r="G53" s="134" t="s">
        <v>154</v>
      </c>
      <c r="H53" s="136" t="s">
        <v>13</v>
      </c>
      <c r="I53" s="136" t="s">
        <v>13</v>
      </c>
      <c r="J53" s="12"/>
    </row>
    <row r="54" spans="1:10" ht="12" customHeight="1" thickBot="1">
      <c r="A54" s="23" t="s">
        <v>99</v>
      </c>
      <c r="B54" s="138" t="s">
        <v>13</v>
      </c>
      <c r="C54" s="138" t="s">
        <v>154</v>
      </c>
      <c r="D54" s="138" t="s">
        <v>13</v>
      </c>
      <c r="E54" s="138" t="s">
        <v>154</v>
      </c>
      <c r="F54" s="138" t="s">
        <v>13</v>
      </c>
      <c r="G54" s="138" t="s">
        <v>154</v>
      </c>
      <c r="H54" s="139" t="s">
        <v>13</v>
      </c>
      <c r="I54" s="139" t="s">
        <v>13</v>
      </c>
      <c r="J54" s="12"/>
    </row>
    <row r="55" spans="1:9" s="12" customFormat="1" ht="12" customHeight="1">
      <c r="A55" s="105" t="s">
        <v>109</v>
      </c>
      <c r="B55" s="106"/>
      <c r="C55" s="106"/>
      <c r="D55" s="24"/>
      <c r="E55" s="24"/>
      <c r="F55" s="106"/>
      <c r="G55" s="106"/>
      <c r="H55" s="24"/>
      <c r="I55" s="24"/>
    </row>
    <row r="56" spans="1:10" ht="12.75">
      <c r="A56" s="2" t="s">
        <v>14</v>
      </c>
      <c r="J56" s="12"/>
    </row>
    <row r="57" spans="1:10" ht="12.75">
      <c r="A57" s="2" t="s">
        <v>14</v>
      </c>
      <c r="J57" s="12"/>
    </row>
    <row r="58" spans="1:10" ht="12.75">
      <c r="A58" s="2" t="s">
        <v>14</v>
      </c>
      <c r="J58" s="12"/>
    </row>
    <row r="59" spans="1:10" ht="12.75">
      <c r="A59" s="2" t="s">
        <v>14</v>
      </c>
      <c r="J59" s="12"/>
    </row>
    <row r="60" spans="1:10" ht="12.75">
      <c r="A60" s="2" t="s">
        <v>14</v>
      </c>
      <c r="J60" s="12"/>
    </row>
    <row r="61" spans="1:10" ht="12.75">
      <c r="A61" s="2" t="s">
        <v>14</v>
      </c>
      <c r="J61" s="12"/>
    </row>
    <row r="62" spans="1:10" ht="12.75">
      <c r="A62" s="2" t="s">
        <v>14</v>
      </c>
      <c r="J62" s="12"/>
    </row>
    <row r="63" spans="1:10" ht="12.75">
      <c r="A63" s="2" t="s">
        <v>14</v>
      </c>
      <c r="J63" s="12"/>
    </row>
    <row r="64" spans="1:10" ht="12.75">
      <c r="A64" s="2" t="s">
        <v>14</v>
      </c>
      <c r="J64" s="12"/>
    </row>
    <row r="65" spans="1:10" ht="12.75">
      <c r="A65" s="2" t="s">
        <v>14</v>
      </c>
      <c r="J65" s="12"/>
    </row>
    <row r="66" spans="1:10" ht="12.75">
      <c r="A66" s="2" t="s">
        <v>14</v>
      </c>
      <c r="J66" s="12"/>
    </row>
    <row r="67" spans="1:10" ht="12.75">
      <c r="A67" s="2" t="s">
        <v>14</v>
      </c>
      <c r="J67" s="12"/>
    </row>
    <row r="68" spans="1:10" ht="12.75">
      <c r="A68" s="2" t="s">
        <v>14</v>
      </c>
      <c r="J68" s="12"/>
    </row>
    <row r="69" spans="1:10" ht="12.75">
      <c r="A69" s="2" t="s">
        <v>14</v>
      </c>
      <c r="J69" s="12"/>
    </row>
    <row r="70" spans="1:10" ht="12.75">
      <c r="A70" s="2" t="s">
        <v>14</v>
      </c>
      <c r="J70" s="12"/>
    </row>
    <row r="71" spans="1:10" ht="12.75">
      <c r="A71" s="2" t="s">
        <v>14</v>
      </c>
      <c r="J71" s="12"/>
    </row>
    <row r="72" spans="1:10" ht="12.75">
      <c r="A72" s="2" t="s">
        <v>14</v>
      </c>
      <c r="J72" s="12"/>
    </row>
    <row r="73" spans="1:10" ht="12.75">
      <c r="A73" s="2" t="s">
        <v>14</v>
      </c>
      <c r="J73" s="12"/>
    </row>
    <row r="74" spans="1:10" ht="12.75">
      <c r="A74" s="2" t="s">
        <v>14</v>
      </c>
      <c r="J74" s="12"/>
    </row>
    <row r="75" spans="1:10" ht="12.75">
      <c r="A75" s="2" t="s">
        <v>14</v>
      </c>
      <c r="J75" s="12"/>
    </row>
  </sheetData>
  <mergeCells count="8">
    <mergeCell ref="F6:G6"/>
    <mergeCell ref="H5:I6"/>
    <mergeCell ref="A1:I1"/>
    <mergeCell ref="A3:I3"/>
    <mergeCell ref="A5:A7"/>
    <mergeCell ref="B5:G5"/>
    <mergeCell ref="B6:C6"/>
    <mergeCell ref="D6:E6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50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40"/>
  <dimension ref="A1:J79"/>
  <sheetViews>
    <sheetView showGridLines="0" zoomScale="75" zoomScaleNormal="75" workbookViewId="0" topLeftCell="A1">
      <selection activeCell="H21" sqref="H21"/>
    </sheetView>
  </sheetViews>
  <sheetFormatPr defaultColWidth="11.421875" defaultRowHeight="12.75"/>
  <cols>
    <col min="1" max="1" width="35.57421875" style="2" customWidth="1"/>
    <col min="2" max="4" width="23.7109375" style="2" customWidth="1"/>
    <col min="5" max="5" width="23.7109375" style="12" customWidth="1"/>
    <col min="6" max="6" width="9.140625" style="2" customWidth="1"/>
    <col min="7" max="8" width="11.421875" style="26" customWidth="1"/>
    <col min="9" max="16384" width="11.421875" style="2" customWidth="1"/>
  </cols>
  <sheetData>
    <row r="1" spans="1:8" s="1" customFormat="1" ht="18">
      <c r="A1" s="192" t="s">
        <v>0</v>
      </c>
      <c r="B1" s="192"/>
      <c r="C1" s="192"/>
      <c r="D1" s="192"/>
      <c r="E1" s="192"/>
      <c r="G1" s="55"/>
      <c r="H1" s="55"/>
    </row>
    <row r="2" ht="12.75">
      <c r="A2" s="213" t="s">
        <v>183</v>
      </c>
    </row>
    <row r="3" spans="1:7" ht="15">
      <c r="A3" s="193" t="s">
        <v>179</v>
      </c>
      <c r="B3" s="193"/>
      <c r="C3" s="193"/>
      <c r="D3" s="193"/>
      <c r="E3" s="193"/>
      <c r="F3" s="17"/>
      <c r="G3" s="24"/>
    </row>
    <row r="4" ht="13.5" thickBot="1">
      <c r="G4" s="24"/>
    </row>
    <row r="5" spans="1:7" ht="12.75">
      <c r="A5" s="209" t="s">
        <v>103</v>
      </c>
      <c r="B5" s="209" t="s">
        <v>96</v>
      </c>
      <c r="C5" s="209" t="s">
        <v>24</v>
      </c>
      <c r="D5" s="209" t="s">
        <v>25</v>
      </c>
      <c r="E5" s="199" t="s">
        <v>23</v>
      </c>
      <c r="F5" s="12"/>
      <c r="G5" s="24"/>
    </row>
    <row r="6" spans="1:7" ht="13.5" thickBot="1">
      <c r="A6" s="210"/>
      <c r="B6" s="210"/>
      <c r="C6" s="210"/>
      <c r="D6" s="210"/>
      <c r="E6" s="207"/>
      <c r="F6" s="12"/>
      <c r="G6" s="24"/>
    </row>
    <row r="7" spans="1:7" ht="12.75">
      <c r="A7" s="19" t="s">
        <v>12</v>
      </c>
      <c r="B7" s="135">
        <v>14948</v>
      </c>
      <c r="C7" s="135">
        <v>10790</v>
      </c>
      <c r="D7" s="135">
        <v>4892</v>
      </c>
      <c r="E7" s="140">
        <v>2077</v>
      </c>
      <c r="F7" s="141"/>
      <c r="G7" s="24"/>
    </row>
    <row r="8" spans="1:7" ht="12.75">
      <c r="A8" s="20"/>
      <c r="B8" s="135"/>
      <c r="C8" s="135"/>
      <c r="D8" s="135"/>
      <c r="E8" s="140"/>
      <c r="F8" s="141"/>
      <c r="G8" s="24"/>
    </row>
    <row r="9" spans="1:4" s="12" customFormat="1" ht="12.75">
      <c r="A9" s="54" t="s">
        <v>98</v>
      </c>
      <c r="B9" s="78"/>
      <c r="C9" s="78"/>
      <c r="D9" s="171"/>
    </row>
    <row r="10" spans="1:5" s="12" customFormat="1" ht="12.75">
      <c r="A10" s="111" t="s">
        <v>26</v>
      </c>
      <c r="B10" s="78">
        <f>SUM(B11:B36)</f>
        <v>839</v>
      </c>
      <c r="C10" s="78" t="s">
        <v>13</v>
      </c>
      <c r="D10" s="78">
        <f>SUM(D11:D36)</f>
        <v>256</v>
      </c>
      <c r="E10" s="126" t="s">
        <v>13</v>
      </c>
    </row>
    <row r="11" spans="1:5" s="12" customFormat="1" ht="12.75">
      <c r="A11" s="112" t="s">
        <v>113</v>
      </c>
      <c r="B11" s="74">
        <v>47</v>
      </c>
      <c r="C11" s="74" t="s">
        <v>13</v>
      </c>
      <c r="D11" s="74" t="s">
        <v>13</v>
      </c>
      <c r="E11" s="127" t="s">
        <v>13</v>
      </c>
    </row>
    <row r="12" spans="1:5" s="12" customFormat="1" ht="12.75">
      <c r="A12" s="112" t="s">
        <v>114</v>
      </c>
      <c r="B12" s="74" t="s">
        <v>13</v>
      </c>
      <c r="C12" s="74" t="s">
        <v>13</v>
      </c>
      <c r="D12" s="74" t="s">
        <v>13</v>
      </c>
      <c r="E12" s="127" t="s">
        <v>13</v>
      </c>
    </row>
    <row r="13" spans="1:5" s="12" customFormat="1" ht="12.75">
      <c r="A13" s="112" t="s">
        <v>115</v>
      </c>
      <c r="B13" s="74" t="s">
        <v>13</v>
      </c>
      <c r="C13" s="74" t="s">
        <v>13</v>
      </c>
      <c r="D13" s="74" t="s">
        <v>13</v>
      </c>
      <c r="E13" s="127" t="s">
        <v>13</v>
      </c>
    </row>
    <row r="14" spans="1:5" s="12" customFormat="1" ht="12.75">
      <c r="A14" s="112" t="s">
        <v>138</v>
      </c>
      <c r="B14" s="74" t="s">
        <v>13</v>
      </c>
      <c r="C14" s="74" t="s">
        <v>13</v>
      </c>
      <c r="D14" s="74" t="s">
        <v>13</v>
      </c>
      <c r="E14" s="127" t="s">
        <v>13</v>
      </c>
    </row>
    <row r="15" spans="1:5" s="12" customFormat="1" ht="12.75">
      <c r="A15" s="112" t="s">
        <v>116</v>
      </c>
      <c r="B15" s="74" t="s">
        <v>13</v>
      </c>
      <c r="C15" s="74" t="s">
        <v>13</v>
      </c>
      <c r="D15" s="74" t="s">
        <v>13</v>
      </c>
      <c r="E15" s="127" t="s">
        <v>13</v>
      </c>
    </row>
    <row r="16" spans="1:5" s="12" customFormat="1" ht="12.75">
      <c r="A16" s="112" t="s">
        <v>117</v>
      </c>
      <c r="B16" s="74" t="s">
        <v>13</v>
      </c>
      <c r="C16" s="74" t="s">
        <v>13</v>
      </c>
      <c r="D16" s="74" t="s">
        <v>13</v>
      </c>
      <c r="E16" s="127" t="s">
        <v>13</v>
      </c>
    </row>
    <row r="17" spans="1:5" ht="12.75">
      <c r="A17" s="112" t="s">
        <v>118</v>
      </c>
      <c r="B17" s="74">
        <v>2</v>
      </c>
      <c r="C17" s="74" t="s">
        <v>13</v>
      </c>
      <c r="D17" s="74" t="s">
        <v>13</v>
      </c>
      <c r="E17" s="127" t="s">
        <v>13</v>
      </c>
    </row>
    <row r="18" spans="1:5" ht="12.75">
      <c r="A18" s="112" t="s">
        <v>119</v>
      </c>
      <c r="B18" s="74">
        <v>1</v>
      </c>
      <c r="C18" s="74" t="s">
        <v>13</v>
      </c>
      <c r="D18" s="74" t="s">
        <v>13</v>
      </c>
      <c r="E18" s="127" t="s">
        <v>13</v>
      </c>
    </row>
    <row r="19" spans="1:5" ht="12.75">
      <c r="A19" s="112" t="s">
        <v>120</v>
      </c>
      <c r="B19" s="74" t="s">
        <v>13</v>
      </c>
      <c r="C19" s="74" t="s">
        <v>13</v>
      </c>
      <c r="D19" s="74" t="s">
        <v>13</v>
      </c>
      <c r="E19" s="127" t="s">
        <v>13</v>
      </c>
    </row>
    <row r="20" spans="1:5" ht="12.75">
      <c r="A20" s="112" t="s">
        <v>121</v>
      </c>
      <c r="B20" s="74" t="s">
        <v>13</v>
      </c>
      <c r="C20" s="74" t="s">
        <v>13</v>
      </c>
      <c r="D20" s="74" t="s">
        <v>13</v>
      </c>
      <c r="E20" s="127" t="s">
        <v>13</v>
      </c>
    </row>
    <row r="21" spans="1:5" ht="12.75">
      <c r="A21" s="112" t="s">
        <v>122</v>
      </c>
      <c r="B21" s="74">
        <v>96</v>
      </c>
      <c r="C21" s="74" t="s">
        <v>13</v>
      </c>
      <c r="D21" s="74">
        <v>2</v>
      </c>
      <c r="E21" s="127" t="s">
        <v>13</v>
      </c>
    </row>
    <row r="22" spans="1:5" ht="12.75">
      <c r="A22" s="112" t="s">
        <v>123</v>
      </c>
      <c r="B22" s="74" t="s">
        <v>13</v>
      </c>
      <c r="C22" s="74" t="s">
        <v>13</v>
      </c>
      <c r="D22" s="74" t="s">
        <v>13</v>
      </c>
      <c r="E22" s="127" t="s">
        <v>13</v>
      </c>
    </row>
    <row r="23" spans="1:5" ht="12.75">
      <c r="A23" s="112" t="s">
        <v>124</v>
      </c>
      <c r="B23" s="74">
        <v>16</v>
      </c>
      <c r="C23" s="74" t="s">
        <v>13</v>
      </c>
      <c r="D23" s="74">
        <v>10</v>
      </c>
      <c r="E23" s="127" t="s">
        <v>13</v>
      </c>
    </row>
    <row r="24" spans="1:5" ht="12.75">
      <c r="A24" s="112" t="s">
        <v>125</v>
      </c>
      <c r="B24" s="74" t="s">
        <v>13</v>
      </c>
      <c r="C24" s="74" t="s">
        <v>13</v>
      </c>
      <c r="D24" s="74" t="s">
        <v>13</v>
      </c>
      <c r="E24" s="127" t="s">
        <v>13</v>
      </c>
    </row>
    <row r="25" spans="1:5" ht="12.75">
      <c r="A25" s="112" t="s">
        <v>126</v>
      </c>
      <c r="B25" s="74" t="s">
        <v>13</v>
      </c>
      <c r="C25" s="74" t="s">
        <v>13</v>
      </c>
      <c r="D25" s="74" t="s">
        <v>13</v>
      </c>
      <c r="E25" s="127" t="s">
        <v>13</v>
      </c>
    </row>
    <row r="26" spans="1:5" ht="12.75">
      <c r="A26" s="112" t="s">
        <v>127</v>
      </c>
      <c r="B26" s="74">
        <v>380</v>
      </c>
      <c r="C26" s="74" t="s">
        <v>13</v>
      </c>
      <c r="D26" s="74">
        <v>170</v>
      </c>
      <c r="E26" s="127" t="s">
        <v>13</v>
      </c>
    </row>
    <row r="27" spans="1:5" ht="12.75">
      <c r="A27" s="112" t="s">
        <v>128</v>
      </c>
      <c r="B27" s="74" t="s">
        <v>13</v>
      </c>
      <c r="C27" s="74" t="s">
        <v>13</v>
      </c>
      <c r="D27" s="74" t="s">
        <v>13</v>
      </c>
      <c r="E27" s="127" t="s">
        <v>13</v>
      </c>
    </row>
    <row r="28" spans="1:5" ht="12.75">
      <c r="A28" s="112" t="s">
        <v>129</v>
      </c>
      <c r="B28" s="74" t="s">
        <v>13</v>
      </c>
      <c r="C28" s="74" t="s">
        <v>13</v>
      </c>
      <c r="D28" s="74" t="s">
        <v>13</v>
      </c>
      <c r="E28" s="127" t="s">
        <v>13</v>
      </c>
    </row>
    <row r="29" spans="1:5" ht="12.75">
      <c r="A29" s="112" t="s">
        <v>130</v>
      </c>
      <c r="B29" s="74" t="s">
        <v>13</v>
      </c>
      <c r="C29" s="74" t="s">
        <v>13</v>
      </c>
      <c r="D29" s="74" t="s">
        <v>13</v>
      </c>
      <c r="E29" s="127" t="s">
        <v>13</v>
      </c>
    </row>
    <row r="30" spans="1:5" ht="12.75">
      <c r="A30" s="112" t="s">
        <v>131</v>
      </c>
      <c r="B30" s="74" t="s">
        <v>13</v>
      </c>
      <c r="C30" s="74" t="s">
        <v>13</v>
      </c>
      <c r="D30" s="74" t="s">
        <v>13</v>
      </c>
      <c r="E30" s="127" t="s">
        <v>13</v>
      </c>
    </row>
    <row r="31" spans="1:5" ht="12.75">
      <c r="A31" s="112" t="s">
        <v>132</v>
      </c>
      <c r="B31" s="74" t="s">
        <v>13</v>
      </c>
      <c r="C31" s="74" t="s">
        <v>13</v>
      </c>
      <c r="D31" s="74" t="s">
        <v>13</v>
      </c>
      <c r="E31" s="127" t="s">
        <v>13</v>
      </c>
    </row>
    <row r="32" spans="1:5" ht="12.75">
      <c r="A32" s="112" t="s">
        <v>133</v>
      </c>
      <c r="B32" s="74">
        <v>297</v>
      </c>
      <c r="C32" s="74" t="s">
        <v>13</v>
      </c>
      <c r="D32" s="74">
        <v>74</v>
      </c>
      <c r="E32" s="127" t="s">
        <v>13</v>
      </c>
    </row>
    <row r="33" spans="1:5" s="12" customFormat="1" ht="12.75">
      <c r="A33" s="112" t="s">
        <v>134</v>
      </c>
      <c r="B33" s="74" t="s">
        <v>13</v>
      </c>
      <c r="C33" s="74" t="s">
        <v>13</v>
      </c>
      <c r="D33" s="74" t="s">
        <v>13</v>
      </c>
      <c r="E33" s="127" t="s">
        <v>13</v>
      </c>
    </row>
    <row r="34" spans="1:5" s="12" customFormat="1" ht="12.75">
      <c r="A34" s="112" t="s">
        <v>135</v>
      </c>
      <c r="B34" s="74" t="s">
        <v>13</v>
      </c>
      <c r="C34" s="74" t="s">
        <v>13</v>
      </c>
      <c r="D34" s="74" t="s">
        <v>13</v>
      </c>
      <c r="E34" s="127" t="s">
        <v>13</v>
      </c>
    </row>
    <row r="35" spans="1:5" s="12" customFormat="1" ht="12.75">
      <c r="A35" s="112" t="s">
        <v>140</v>
      </c>
      <c r="B35" s="74" t="s">
        <v>13</v>
      </c>
      <c r="C35" s="74" t="s">
        <v>13</v>
      </c>
      <c r="D35" s="74" t="s">
        <v>13</v>
      </c>
      <c r="E35" s="127" t="s">
        <v>13</v>
      </c>
    </row>
    <row r="36" spans="1:5" s="12" customFormat="1" ht="12.75">
      <c r="A36" s="112" t="s">
        <v>136</v>
      </c>
      <c r="B36" s="74" t="s">
        <v>13</v>
      </c>
      <c r="C36" s="74" t="s">
        <v>13</v>
      </c>
      <c r="D36" s="74" t="s">
        <v>13</v>
      </c>
      <c r="E36" s="127" t="s">
        <v>13</v>
      </c>
    </row>
    <row r="37" spans="1:5" s="12" customFormat="1" ht="12.75">
      <c r="A37" s="22" t="s">
        <v>14</v>
      </c>
      <c r="B37" s="74"/>
      <c r="C37" s="74"/>
      <c r="D37" s="171"/>
      <c r="E37" s="127"/>
    </row>
    <row r="38" spans="1:5" s="12" customFormat="1" ht="12.75">
      <c r="A38" s="113" t="s">
        <v>15</v>
      </c>
      <c r="B38" s="74"/>
      <c r="C38" s="74"/>
      <c r="D38" s="171"/>
      <c r="E38" s="127"/>
    </row>
    <row r="39" spans="1:5" s="12" customFormat="1" ht="12.75">
      <c r="A39" s="112" t="s">
        <v>137</v>
      </c>
      <c r="B39" s="74">
        <v>919</v>
      </c>
      <c r="C39" s="74" t="s">
        <v>13</v>
      </c>
      <c r="D39" s="74" t="s">
        <v>13</v>
      </c>
      <c r="E39" s="127" t="s">
        <v>13</v>
      </c>
    </row>
    <row r="40" spans="1:5" s="12" customFormat="1" ht="12.75">
      <c r="A40" s="114" t="s">
        <v>139</v>
      </c>
      <c r="B40" s="74">
        <v>418</v>
      </c>
      <c r="C40" s="74" t="s">
        <v>13</v>
      </c>
      <c r="D40" s="74" t="s">
        <v>13</v>
      </c>
      <c r="E40" s="127" t="s">
        <v>13</v>
      </c>
    </row>
    <row r="41" spans="1:5" s="12" customFormat="1" ht="12.75">
      <c r="A41" s="114" t="s">
        <v>141</v>
      </c>
      <c r="B41" s="74" t="s">
        <v>13</v>
      </c>
      <c r="C41" s="74">
        <v>8545</v>
      </c>
      <c r="D41" s="74">
        <v>16</v>
      </c>
      <c r="E41" s="127" t="s">
        <v>13</v>
      </c>
    </row>
    <row r="42" spans="1:7" ht="12.75">
      <c r="A42" s="21"/>
      <c r="B42" s="134"/>
      <c r="C42" s="134"/>
      <c r="D42" s="134"/>
      <c r="E42" s="136"/>
      <c r="F42" s="141"/>
      <c r="G42" s="24"/>
    </row>
    <row r="43" spans="1:7" ht="12.75">
      <c r="A43" s="54" t="s">
        <v>97</v>
      </c>
      <c r="B43" s="134"/>
      <c r="C43" s="134"/>
      <c r="D43" s="134"/>
      <c r="E43" s="136"/>
      <c r="F43" s="141"/>
      <c r="G43" s="24"/>
    </row>
    <row r="44" spans="1:7" ht="12.75">
      <c r="A44" s="21" t="s">
        <v>16</v>
      </c>
      <c r="B44" s="134" t="s">
        <v>13</v>
      </c>
      <c r="C44" s="134" t="s">
        <v>13</v>
      </c>
      <c r="D44" s="74" t="s">
        <v>13</v>
      </c>
      <c r="E44" s="136" t="s">
        <v>13</v>
      </c>
      <c r="F44" s="141"/>
      <c r="G44" s="24"/>
    </row>
    <row r="45" spans="1:7" ht="12.75">
      <c r="A45" s="21" t="s">
        <v>17</v>
      </c>
      <c r="B45" s="134" t="s">
        <v>13</v>
      </c>
      <c r="C45" s="134" t="s">
        <v>13</v>
      </c>
      <c r="D45" s="74" t="s">
        <v>13</v>
      </c>
      <c r="E45" s="136" t="s">
        <v>13</v>
      </c>
      <c r="F45" s="141"/>
      <c r="G45" s="24"/>
    </row>
    <row r="46" spans="1:7" ht="12.75">
      <c r="A46" s="21" t="s">
        <v>27</v>
      </c>
      <c r="B46" s="134" t="s">
        <v>13</v>
      </c>
      <c r="C46" s="134">
        <v>309</v>
      </c>
      <c r="D46" s="74">
        <v>212</v>
      </c>
      <c r="E46" s="136" t="s">
        <v>13</v>
      </c>
      <c r="F46" s="141"/>
      <c r="G46" s="24"/>
    </row>
    <row r="47" spans="1:7" ht="12.75">
      <c r="A47" s="21" t="s">
        <v>18</v>
      </c>
      <c r="B47" s="134" t="s">
        <v>13</v>
      </c>
      <c r="C47" s="134" t="s">
        <v>13</v>
      </c>
      <c r="D47" s="74" t="s">
        <v>13</v>
      </c>
      <c r="E47" s="136" t="s">
        <v>13</v>
      </c>
      <c r="F47" s="141"/>
      <c r="G47" s="24"/>
    </row>
    <row r="48" spans="1:7" ht="12.75">
      <c r="A48" s="21" t="s">
        <v>19</v>
      </c>
      <c r="B48" s="134" t="s">
        <v>13</v>
      </c>
      <c r="C48" s="134" t="s">
        <v>13</v>
      </c>
      <c r="D48" s="74" t="s">
        <v>13</v>
      </c>
      <c r="E48" s="136">
        <v>1</v>
      </c>
      <c r="F48" s="141"/>
      <c r="G48" s="24"/>
    </row>
    <row r="49" spans="1:7" ht="12.75">
      <c r="A49" s="21" t="s">
        <v>28</v>
      </c>
      <c r="B49" s="134" t="s">
        <v>13</v>
      </c>
      <c r="C49" s="134" t="s">
        <v>13</v>
      </c>
      <c r="D49" s="74" t="s">
        <v>13</v>
      </c>
      <c r="E49" s="136" t="s">
        <v>13</v>
      </c>
      <c r="F49" s="141"/>
      <c r="G49" s="24"/>
    </row>
    <row r="50" spans="1:7" ht="12.75">
      <c r="A50" s="21" t="s">
        <v>30</v>
      </c>
      <c r="B50" s="134">
        <v>4426</v>
      </c>
      <c r="C50" s="134">
        <v>136</v>
      </c>
      <c r="D50" s="74">
        <v>1</v>
      </c>
      <c r="E50" s="136" t="s">
        <v>13</v>
      </c>
      <c r="F50" s="141"/>
      <c r="G50" s="24"/>
    </row>
    <row r="51" spans="1:7" ht="12.75">
      <c r="A51" s="21" t="s">
        <v>29</v>
      </c>
      <c r="B51" s="134">
        <v>225</v>
      </c>
      <c r="C51" s="134" t="s">
        <v>13</v>
      </c>
      <c r="D51" s="74" t="s">
        <v>13</v>
      </c>
      <c r="E51" s="136" t="s">
        <v>13</v>
      </c>
      <c r="F51" s="141"/>
      <c r="G51" s="24"/>
    </row>
    <row r="52" spans="1:7" ht="12.75">
      <c r="A52" s="21" t="s">
        <v>21</v>
      </c>
      <c r="B52" s="134" t="s">
        <v>13</v>
      </c>
      <c r="C52" s="134" t="s">
        <v>13</v>
      </c>
      <c r="D52" s="74" t="s">
        <v>13</v>
      </c>
      <c r="E52" s="136" t="s">
        <v>13</v>
      </c>
      <c r="F52" s="141"/>
      <c r="G52" s="24"/>
    </row>
    <row r="53" spans="1:7" ht="13.5" thickBot="1">
      <c r="A53" s="23" t="s">
        <v>99</v>
      </c>
      <c r="B53" s="138" t="s">
        <v>13</v>
      </c>
      <c r="C53" s="138" t="s">
        <v>13</v>
      </c>
      <c r="D53" s="129" t="s">
        <v>13</v>
      </c>
      <c r="E53" s="139" t="s">
        <v>13</v>
      </c>
      <c r="F53" s="141"/>
      <c r="G53" s="24"/>
    </row>
    <row r="54" spans="1:10" s="12" customFormat="1" ht="12.75">
      <c r="A54" s="105" t="s">
        <v>109</v>
      </c>
      <c r="B54" s="106"/>
      <c r="C54" s="24"/>
      <c r="D54" s="106"/>
      <c r="E54" s="24"/>
      <c r="G54" s="137"/>
      <c r="H54" s="108"/>
      <c r="I54" s="109"/>
      <c r="J54" s="109"/>
    </row>
    <row r="55" spans="1:7" ht="12.75">
      <c r="A55" s="2" t="s">
        <v>14</v>
      </c>
      <c r="F55" s="12"/>
      <c r="G55" s="24"/>
    </row>
    <row r="56" spans="1:7" ht="12.75">
      <c r="A56" s="2" t="s">
        <v>14</v>
      </c>
      <c r="F56" s="12"/>
      <c r="G56" s="24"/>
    </row>
    <row r="57" spans="1:7" ht="12.75">
      <c r="A57" s="2" t="s">
        <v>14</v>
      </c>
      <c r="F57" s="12"/>
      <c r="G57" s="24"/>
    </row>
    <row r="58" spans="1:7" ht="12.75">
      <c r="A58" s="2" t="s">
        <v>14</v>
      </c>
      <c r="F58" s="12"/>
      <c r="G58" s="24"/>
    </row>
    <row r="59" spans="1:7" ht="12.75">
      <c r="A59" s="2" t="s">
        <v>14</v>
      </c>
      <c r="F59" s="12"/>
      <c r="G59" s="24"/>
    </row>
    <row r="60" spans="1:7" ht="12.75">
      <c r="A60" s="2" t="s">
        <v>14</v>
      </c>
      <c r="F60" s="12"/>
      <c r="G60" s="24"/>
    </row>
    <row r="61" spans="1:7" ht="12.75">
      <c r="A61" s="2" t="s">
        <v>14</v>
      </c>
      <c r="F61" s="12"/>
      <c r="G61" s="24"/>
    </row>
    <row r="62" spans="1:7" ht="12.75">
      <c r="A62" s="2" t="s">
        <v>14</v>
      </c>
      <c r="F62" s="12"/>
      <c r="G62" s="24"/>
    </row>
    <row r="63" spans="1:7" ht="12.75">
      <c r="A63" s="2" t="s">
        <v>14</v>
      </c>
      <c r="F63" s="12"/>
      <c r="G63" s="24"/>
    </row>
    <row r="64" spans="1:7" ht="12.75">
      <c r="A64" s="2" t="s">
        <v>14</v>
      </c>
      <c r="F64" s="12"/>
      <c r="G64" s="24"/>
    </row>
    <row r="65" ht="12.75">
      <c r="A65" s="2" t="s">
        <v>14</v>
      </c>
    </row>
    <row r="66" ht="12.75">
      <c r="A66" s="2" t="s">
        <v>14</v>
      </c>
    </row>
    <row r="67" ht="12.75">
      <c r="A67" s="2" t="s">
        <v>14</v>
      </c>
    </row>
    <row r="68" ht="12.75">
      <c r="A68" s="2" t="s">
        <v>14</v>
      </c>
    </row>
    <row r="69" ht="12.75">
      <c r="A69" s="2" t="s">
        <v>14</v>
      </c>
    </row>
    <row r="70" ht="12.75">
      <c r="A70" s="2" t="s">
        <v>14</v>
      </c>
    </row>
    <row r="71" ht="12.75">
      <c r="A71" s="2" t="s">
        <v>14</v>
      </c>
    </row>
    <row r="72" ht="12.75">
      <c r="A72" s="2" t="s">
        <v>14</v>
      </c>
    </row>
    <row r="73" ht="12.75">
      <c r="A73" s="2" t="s">
        <v>14</v>
      </c>
    </row>
    <row r="74" ht="12.75">
      <c r="A74" s="2" t="s">
        <v>14</v>
      </c>
    </row>
    <row r="75" ht="12.75">
      <c r="A75" s="2" t="s">
        <v>14</v>
      </c>
    </row>
    <row r="76" ht="12.75">
      <c r="A76" s="2" t="s">
        <v>14</v>
      </c>
    </row>
    <row r="77" ht="12.75">
      <c r="A77" s="2" t="s">
        <v>14</v>
      </c>
    </row>
    <row r="78" ht="12.75">
      <c r="A78" s="2" t="s">
        <v>14</v>
      </c>
    </row>
    <row r="79" ht="12.75">
      <c r="A79" s="2" t="s">
        <v>14</v>
      </c>
    </row>
  </sheetData>
  <mergeCells count="7">
    <mergeCell ref="A1:E1"/>
    <mergeCell ref="A3:E3"/>
    <mergeCell ref="E5:E6"/>
    <mergeCell ref="A5:A6"/>
    <mergeCell ref="B5:B6"/>
    <mergeCell ref="C5:C6"/>
    <mergeCell ref="D5:D6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5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G53"/>
  <sheetViews>
    <sheetView showGridLines="0" zoomScale="75" zoomScaleNormal="75" workbookViewId="0" topLeftCell="A4">
      <selection activeCell="J40" sqref="J40"/>
    </sheetView>
  </sheetViews>
  <sheetFormatPr defaultColWidth="11.421875" defaultRowHeight="12.75"/>
  <cols>
    <col min="1" max="1" width="11.57421875" style="2" customWidth="1"/>
    <col min="2" max="6" width="12.28125" style="2" customWidth="1"/>
    <col min="7" max="15" width="11.140625" style="2" customWidth="1"/>
    <col min="16" max="16384" width="11.421875" style="2" customWidth="1"/>
  </cols>
  <sheetData>
    <row r="1" spans="1:6" s="1" customFormat="1" ht="18">
      <c r="A1" s="172" t="s">
        <v>0</v>
      </c>
      <c r="B1" s="172"/>
      <c r="C1" s="172"/>
      <c r="D1" s="172"/>
      <c r="E1" s="172"/>
      <c r="F1" s="172"/>
    </row>
    <row r="2" ht="12.75">
      <c r="A2" s="213" t="s">
        <v>183</v>
      </c>
    </row>
    <row r="3" spans="1:6" ht="15">
      <c r="A3" s="176" t="s">
        <v>143</v>
      </c>
      <c r="B3" s="176"/>
      <c r="C3" s="176"/>
      <c r="D3" s="176"/>
      <c r="E3" s="176"/>
      <c r="F3" s="176"/>
    </row>
    <row r="4" spans="1:6" ht="15">
      <c r="A4" s="176" t="s">
        <v>142</v>
      </c>
      <c r="B4" s="176"/>
      <c r="C4" s="176"/>
      <c r="D4" s="176"/>
      <c r="E4" s="176"/>
      <c r="F4" s="176"/>
    </row>
    <row r="5" spans="1:6" ht="15.75" thickBot="1">
      <c r="A5" s="173"/>
      <c r="B5" s="173"/>
      <c r="C5" s="173"/>
      <c r="D5" s="173"/>
      <c r="E5" s="173"/>
      <c r="F5" s="173"/>
    </row>
    <row r="6" spans="1:6" ht="12.75">
      <c r="A6" s="97"/>
      <c r="B6" s="174" t="s">
        <v>1</v>
      </c>
      <c r="C6" s="175"/>
      <c r="D6" s="175"/>
      <c r="E6" s="175"/>
      <c r="F6" s="175"/>
    </row>
    <row r="7" spans="1:6" ht="12.75">
      <c r="A7" s="4" t="s">
        <v>2</v>
      </c>
      <c r="B7" s="177" t="s">
        <v>3</v>
      </c>
      <c r="C7" s="178"/>
      <c r="D7" s="179"/>
      <c r="E7" s="5"/>
      <c r="F7" s="6"/>
    </row>
    <row r="8" spans="1:6" ht="13.5" thickBot="1">
      <c r="A8" s="65"/>
      <c r="B8" s="66" t="s">
        <v>4</v>
      </c>
      <c r="C8" s="66" t="s">
        <v>5</v>
      </c>
      <c r="D8" s="66" t="s">
        <v>6</v>
      </c>
      <c r="E8" s="66" t="s">
        <v>7</v>
      </c>
      <c r="F8" s="66" t="s">
        <v>8</v>
      </c>
    </row>
    <row r="9" spans="1:6" ht="12.75">
      <c r="A9" s="7">
        <v>1990</v>
      </c>
      <c r="B9" s="8">
        <v>2532</v>
      </c>
      <c r="C9" s="8">
        <v>10924</v>
      </c>
      <c r="D9" s="8">
        <v>3650</v>
      </c>
      <c r="E9" s="9">
        <v>391</v>
      </c>
      <c r="F9" s="8">
        <v>17497</v>
      </c>
    </row>
    <row r="10" spans="1:6" ht="12.75">
      <c r="A10" s="7">
        <v>1991</v>
      </c>
      <c r="B10" s="8">
        <v>2322</v>
      </c>
      <c r="C10" s="8">
        <v>10561</v>
      </c>
      <c r="D10" s="8">
        <v>3918</v>
      </c>
      <c r="E10" s="9">
        <v>378</v>
      </c>
      <c r="F10" s="8">
        <v>17179</v>
      </c>
    </row>
    <row r="11" spans="1:6" ht="12.75">
      <c r="A11" s="7">
        <v>1992</v>
      </c>
      <c r="B11" s="8">
        <v>2361</v>
      </c>
      <c r="C11" s="8">
        <v>10445</v>
      </c>
      <c r="D11" s="8">
        <v>3800</v>
      </c>
      <c r="E11" s="9">
        <v>291</v>
      </c>
      <c r="F11" s="8">
        <v>16897</v>
      </c>
    </row>
    <row r="12" spans="1:6" ht="12.75">
      <c r="A12" s="7">
        <v>1993</v>
      </c>
      <c r="B12" s="8">
        <v>2657</v>
      </c>
      <c r="C12" s="8">
        <v>11046</v>
      </c>
      <c r="D12" s="8">
        <v>3912</v>
      </c>
      <c r="E12" s="9">
        <v>262</v>
      </c>
      <c r="F12" s="8">
        <v>17877</v>
      </c>
    </row>
    <row r="13" spans="1:6" ht="12.75">
      <c r="A13" s="7">
        <v>1994</v>
      </c>
      <c r="B13" s="8">
        <v>2647</v>
      </c>
      <c r="C13" s="8">
        <v>11432</v>
      </c>
      <c r="D13" s="8">
        <v>3835</v>
      </c>
      <c r="E13" s="9">
        <v>244</v>
      </c>
      <c r="F13" s="8">
        <v>18158</v>
      </c>
    </row>
    <row r="14" spans="1:6" ht="12.75">
      <c r="A14" s="7">
        <v>1995</v>
      </c>
      <c r="B14" s="8">
        <v>2734</v>
      </c>
      <c r="C14" s="8">
        <v>11450</v>
      </c>
      <c r="D14" s="8">
        <v>4017</v>
      </c>
      <c r="E14" s="9">
        <v>213</v>
      </c>
      <c r="F14" s="8">
        <v>18414</v>
      </c>
    </row>
    <row r="15" spans="1:6" ht="12.75">
      <c r="A15" s="10">
        <v>1996</v>
      </c>
      <c r="B15" s="9">
        <v>2996</v>
      </c>
      <c r="C15" s="9">
        <v>11335</v>
      </c>
      <c r="D15" s="11">
        <v>3862</v>
      </c>
      <c r="E15" s="11">
        <v>193</v>
      </c>
      <c r="F15" s="8">
        <v>18386</v>
      </c>
    </row>
    <row r="16" spans="1:6" ht="12.75">
      <c r="A16" s="10">
        <v>1997</v>
      </c>
      <c r="B16" s="9">
        <v>2990</v>
      </c>
      <c r="C16" s="9">
        <v>11668</v>
      </c>
      <c r="D16" s="9">
        <v>4180</v>
      </c>
      <c r="E16" s="9">
        <v>219</v>
      </c>
      <c r="F16" s="8">
        <v>19057</v>
      </c>
    </row>
    <row r="17" spans="1:6" ht="12.75">
      <c r="A17" s="7">
        <v>1998</v>
      </c>
      <c r="B17" s="9">
        <v>2865</v>
      </c>
      <c r="C17" s="9">
        <v>11398</v>
      </c>
      <c r="D17" s="9">
        <v>4170</v>
      </c>
      <c r="E17" s="9">
        <v>192</v>
      </c>
      <c r="F17" s="8">
        <v>18625</v>
      </c>
    </row>
    <row r="18" spans="1:6" ht="12.75">
      <c r="A18" s="7">
        <v>1999</v>
      </c>
      <c r="B18" s="9">
        <v>2808</v>
      </c>
      <c r="C18" s="9">
        <v>11206</v>
      </c>
      <c r="D18" s="11">
        <v>4260</v>
      </c>
      <c r="E18" s="11">
        <v>177</v>
      </c>
      <c r="F18" s="8">
        <v>18451</v>
      </c>
    </row>
    <row r="19" spans="1:6" s="12" customFormat="1" ht="12.75">
      <c r="A19" s="10">
        <v>2000</v>
      </c>
      <c r="B19" s="9">
        <v>2880.88443153403</v>
      </c>
      <c r="C19" s="9">
        <v>11477.6662551358</v>
      </c>
      <c r="D19" s="11">
        <v>4329.97242850511</v>
      </c>
      <c r="E19" s="11">
        <v>196.714168993535</v>
      </c>
      <c r="F19" s="8">
        <v>18885.2372841685</v>
      </c>
    </row>
    <row r="20" spans="1:6" s="12" customFormat="1" ht="12.75">
      <c r="A20" s="10">
        <v>2001</v>
      </c>
      <c r="B20" s="9">
        <v>2959.21456122699</v>
      </c>
      <c r="C20" s="9">
        <v>11768</v>
      </c>
      <c r="D20" s="11">
        <v>3952</v>
      </c>
      <c r="E20" s="11">
        <v>178.556144198484</v>
      </c>
      <c r="F20" s="8">
        <v>18858</v>
      </c>
    </row>
    <row r="21" spans="1:6" s="12" customFormat="1" ht="12.75">
      <c r="A21" s="7">
        <v>2002</v>
      </c>
      <c r="B21" s="9">
        <v>2888.819</v>
      </c>
      <c r="C21" s="9">
        <v>11364.203</v>
      </c>
      <c r="D21" s="11">
        <v>4111.396</v>
      </c>
      <c r="E21" s="11">
        <v>163.198</v>
      </c>
      <c r="F21" s="8">
        <v>18527.616</v>
      </c>
    </row>
    <row r="22" spans="1:6" s="12" customFormat="1" ht="12.75">
      <c r="A22" s="7">
        <v>2003</v>
      </c>
      <c r="B22" s="115">
        <v>2723.189</v>
      </c>
      <c r="C22" s="115">
        <v>10588.06608</v>
      </c>
      <c r="D22" s="115">
        <v>4267.86348</v>
      </c>
      <c r="E22" s="116">
        <v>165.635</v>
      </c>
      <c r="F22" s="70">
        <v>17744.75355</v>
      </c>
    </row>
    <row r="23" spans="1:6" s="12" customFormat="1" ht="12.75">
      <c r="A23" s="7">
        <v>2004</v>
      </c>
      <c r="B23" s="115">
        <v>3088.462</v>
      </c>
      <c r="C23" s="115">
        <v>10563.91838</v>
      </c>
      <c r="D23" s="115">
        <v>4563.58693</v>
      </c>
      <c r="E23" s="116">
        <v>157.74169</v>
      </c>
      <c r="F23" s="70">
        <v>18373.709</v>
      </c>
    </row>
    <row r="24" spans="1:6" s="12" customFormat="1" ht="12.75">
      <c r="A24" s="10">
        <v>2005</v>
      </c>
      <c r="B24" s="9">
        <v>3057.351</v>
      </c>
      <c r="C24" s="9">
        <v>10709.95141</v>
      </c>
      <c r="D24" s="11">
        <v>4215.56862</v>
      </c>
      <c r="E24" s="11">
        <v>136.23820999999998</v>
      </c>
      <c r="F24" s="8">
        <v>18119.109239999998</v>
      </c>
    </row>
    <row r="25" spans="1:6" s="12" customFormat="1" ht="12.75">
      <c r="A25" s="7">
        <v>2006</v>
      </c>
      <c r="B25" s="115">
        <f>3169148.44311341/1000</f>
        <v>3169.14844311341</v>
      </c>
      <c r="C25" s="115">
        <f>9988137.45246542/1000</f>
        <v>9988.13745246542</v>
      </c>
      <c r="D25" s="115">
        <f>4066695.28252543/1000</f>
        <v>4066.69528252543</v>
      </c>
      <c r="E25" s="116">
        <f>136590.82189574/1000</f>
        <v>136.59082189574</v>
      </c>
      <c r="F25" s="70">
        <f>SUM(B25:E25)</f>
        <v>17360.572</v>
      </c>
    </row>
    <row r="26" spans="1:6" s="12" customFormat="1" ht="13.5" thickBot="1">
      <c r="A26" s="15">
        <v>2007</v>
      </c>
      <c r="B26" s="90">
        <f>2782694/1000</f>
        <v>2782.694</v>
      </c>
      <c r="C26" s="90">
        <f>10192334.2209867/1000</f>
        <v>10192.3342209867</v>
      </c>
      <c r="D26" s="90">
        <f>3565150.9586844/1000</f>
        <v>3565.1509586844004</v>
      </c>
      <c r="E26" s="91">
        <f>120467.820328909/1000</f>
        <v>120.467820328909</v>
      </c>
      <c r="F26" s="92">
        <f>16660647/1000</f>
        <v>16660.647</v>
      </c>
    </row>
    <row r="27" spans="1:6" s="12" customFormat="1" ht="12.75">
      <c r="A27" s="3"/>
      <c r="B27" s="3"/>
      <c r="C27" s="3"/>
      <c r="D27" s="3"/>
      <c r="E27" s="3"/>
      <c r="F27" s="37"/>
    </row>
    <row r="28" spans="1:7" ht="12.75">
      <c r="A28" s="3"/>
      <c r="B28" s="3"/>
      <c r="C28" s="3"/>
      <c r="D28" s="3"/>
      <c r="E28" s="3"/>
      <c r="F28" s="3"/>
      <c r="G28" s="12"/>
    </row>
    <row r="29" spans="1:7" ht="13.5" thickBot="1">
      <c r="A29" s="3"/>
      <c r="B29" s="3"/>
      <c r="C29" s="3"/>
      <c r="D29" s="3"/>
      <c r="E29" s="3"/>
      <c r="F29" s="3"/>
      <c r="G29" s="12"/>
    </row>
    <row r="30" spans="1:7" ht="12.75">
      <c r="A30" s="97"/>
      <c r="B30" s="98"/>
      <c r="C30" s="97"/>
      <c r="D30" s="97"/>
      <c r="E30" s="97"/>
      <c r="F30" s="97"/>
      <c r="G30" s="12"/>
    </row>
    <row r="31" spans="1:7" ht="12.75">
      <c r="A31" s="4" t="s">
        <v>2</v>
      </c>
      <c r="B31" s="180" t="s">
        <v>9</v>
      </c>
      <c r="C31" s="181"/>
      <c r="D31" s="181"/>
      <c r="E31" s="181"/>
      <c r="F31" s="181"/>
      <c r="G31" s="12"/>
    </row>
    <row r="32" spans="1:7" ht="12.75">
      <c r="A32" s="3"/>
      <c r="B32" s="177" t="s">
        <v>3</v>
      </c>
      <c r="C32" s="178"/>
      <c r="D32" s="179"/>
      <c r="E32" s="5"/>
      <c r="F32" s="6"/>
      <c r="G32" s="12"/>
    </row>
    <row r="33" spans="1:7" ht="13.5" thickBot="1">
      <c r="A33" s="65"/>
      <c r="B33" s="66" t="s">
        <v>4</v>
      </c>
      <c r="C33" s="66" t="s">
        <v>5</v>
      </c>
      <c r="D33" s="66" t="s">
        <v>6</v>
      </c>
      <c r="E33" s="66" t="s">
        <v>7</v>
      </c>
      <c r="F33" s="66" t="s">
        <v>8</v>
      </c>
      <c r="G33" s="12"/>
    </row>
    <row r="34" spans="1:6" ht="12.75">
      <c r="A34" s="7">
        <v>1990</v>
      </c>
      <c r="B34" s="8">
        <v>5857</v>
      </c>
      <c r="C34" s="8">
        <v>17727</v>
      </c>
      <c r="D34" s="8">
        <v>5872</v>
      </c>
      <c r="E34" s="9">
        <v>594</v>
      </c>
      <c r="F34" s="8">
        <v>30050</v>
      </c>
    </row>
    <row r="35" spans="1:6" ht="12.75">
      <c r="A35" s="7">
        <v>1991</v>
      </c>
      <c r="B35" s="8">
        <v>5406</v>
      </c>
      <c r="C35" s="8">
        <v>17031</v>
      </c>
      <c r="D35" s="8">
        <v>6058</v>
      </c>
      <c r="E35" s="9">
        <v>534</v>
      </c>
      <c r="F35" s="8">
        <v>29029</v>
      </c>
    </row>
    <row r="36" spans="1:6" ht="12.75">
      <c r="A36" s="7">
        <v>1992</v>
      </c>
      <c r="B36" s="8">
        <v>5443</v>
      </c>
      <c r="C36" s="8">
        <v>16694</v>
      </c>
      <c r="D36" s="8">
        <v>5839</v>
      </c>
      <c r="E36" s="9">
        <v>429</v>
      </c>
      <c r="F36" s="8">
        <v>28405</v>
      </c>
    </row>
    <row r="37" spans="1:6" ht="12.75">
      <c r="A37" s="7">
        <v>1993</v>
      </c>
      <c r="B37" s="8">
        <v>5685</v>
      </c>
      <c r="C37" s="8">
        <v>17669</v>
      </c>
      <c r="D37" s="8">
        <v>5890</v>
      </c>
      <c r="E37" s="9">
        <v>405</v>
      </c>
      <c r="F37" s="8">
        <v>29649</v>
      </c>
    </row>
    <row r="38" spans="1:6" ht="12.75">
      <c r="A38" s="7">
        <v>1994</v>
      </c>
      <c r="B38" s="8">
        <v>5531</v>
      </c>
      <c r="C38" s="8">
        <v>18460</v>
      </c>
      <c r="D38" s="8">
        <v>5908</v>
      </c>
      <c r="E38" s="9">
        <v>373</v>
      </c>
      <c r="F38" s="8">
        <v>30272</v>
      </c>
    </row>
    <row r="39" spans="1:6" ht="12.75">
      <c r="A39" s="7">
        <v>1995</v>
      </c>
      <c r="B39" s="8">
        <v>5995</v>
      </c>
      <c r="C39" s="8">
        <v>18276</v>
      </c>
      <c r="D39" s="8">
        <v>6236</v>
      </c>
      <c r="E39" s="9">
        <v>332</v>
      </c>
      <c r="F39" s="8">
        <v>30839</v>
      </c>
    </row>
    <row r="40" spans="1:6" ht="12.75">
      <c r="A40" s="7">
        <v>1996</v>
      </c>
      <c r="B40" s="8">
        <v>6621</v>
      </c>
      <c r="C40" s="8">
        <v>18025</v>
      </c>
      <c r="D40" s="14">
        <v>6589</v>
      </c>
      <c r="E40" s="14">
        <v>305</v>
      </c>
      <c r="F40" s="8">
        <v>31540</v>
      </c>
    </row>
    <row r="41" spans="1:6" ht="12.75">
      <c r="A41" s="7">
        <v>1997</v>
      </c>
      <c r="B41" s="8">
        <v>6277</v>
      </c>
      <c r="C41" s="8">
        <v>18483</v>
      </c>
      <c r="D41" s="14">
        <v>6842</v>
      </c>
      <c r="E41" s="14">
        <v>333</v>
      </c>
      <c r="F41" s="8">
        <v>31935</v>
      </c>
    </row>
    <row r="42" spans="1:6" ht="12.75">
      <c r="A42" s="7">
        <v>1998</v>
      </c>
      <c r="B42" s="8">
        <v>5989</v>
      </c>
      <c r="C42" s="8">
        <v>18050</v>
      </c>
      <c r="D42" s="14">
        <v>6617</v>
      </c>
      <c r="E42" s="14">
        <v>302</v>
      </c>
      <c r="F42" s="8">
        <v>30958</v>
      </c>
    </row>
    <row r="43" spans="1:6" ht="12.75">
      <c r="A43" s="7">
        <v>1999</v>
      </c>
      <c r="B43" s="8">
        <v>5946</v>
      </c>
      <c r="C43" s="8">
        <v>17810</v>
      </c>
      <c r="D43" s="8">
        <v>6548</v>
      </c>
      <c r="E43" s="8">
        <v>271</v>
      </c>
      <c r="F43" s="8">
        <v>30575</v>
      </c>
    </row>
    <row r="44" spans="1:6" s="12" customFormat="1" ht="12.75">
      <c r="A44" s="7">
        <v>2000</v>
      </c>
      <c r="B44" s="8">
        <v>6059.691999999999</v>
      </c>
      <c r="C44" s="8">
        <v>18656.3285</v>
      </c>
      <c r="D44" s="14">
        <v>7093.7255000000005</v>
      </c>
      <c r="E44" s="14">
        <v>294.25909999999993</v>
      </c>
      <c r="F44" s="8">
        <v>32104.0051</v>
      </c>
    </row>
    <row r="45" spans="1:6" s="12" customFormat="1" ht="12.75">
      <c r="A45" s="7">
        <v>2001</v>
      </c>
      <c r="B45" s="8">
        <v>6169.3561130189655</v>
      </c>
      <c r="C45" s="8">
        <v>18873</v>
      </c>
      <c r="D45" s="14">
        <v>6562</v>
      </c>
      <c r="E45" s="14">
        <v>276.66095911467715</v>
      </c>
      <c r="F45" s="8">
        <v>31881</v>
      </c>
    </row>
    <row r="46" spans="1:6" s="12" customFormat="1" ht="12.75">
      <c r="A46" s="10">
        <v>2002</v>
      </c>
      <c r="B46" s="94">
        <v>6048.09</v>
      </c>
      <c r="C46" s="94">
        <v>18588.29</v>
      </c>
      <c r="D46" s="94">
        <v>6854.66</v>
      </c>
      <c r="E46" s="94">
        <v>245.29</v>
      </c>
      <c r="F46" s="117">
        <v>31736.34</v>
      </c>
    </row>
    <row r="47" spans="1:6" s="12" customFormat="1" ht="12.75">
      <c r="A47" s="10">
        <v>2003</v>
      </c>
      <c r="B47" s="115">
        <v>5806.71</v>
      </c>
      <c r="C47" s="115">
        <v>17115.3</v>
      </c>
      <c r="D47" s="115">
        <v>7175.84</v>
      </c>
      <c r="E47" s="116">
        <v>242.81</v>
      </c>
      <c r="F47" s="70">
        <v>30340.64</v>
      </c>
    </row>
    <row r="48" spans="1:6" ht="12.75">
      <c r="A48" s="7">
        <v>2004</v>
      </c>
      <c r="B48" s="8">
        <v>6431.03</v>
      </c>
      <c r="C48" s="8">
        <v>17548.8</v>
      </c>
      <c r="D48" s="14">
        <v>7578.22</v>
      </c>
      <c r="E48" s="14">
        <v>238.67</v>
      </c>
      <c r="F48" s="8">
        <v>31796.74</v>
      </c>
    </row>
    <row r="49" spans="1:6" ht="12.75">
      <c r="A49" s="7">
        <v>2005</v>
      </c>
      <c r="B49" s="8">
        <v>6336.12</v>
      </c>
      <c r="C49" s="8">
        <v>17347.05</v>
      </c>
      <c r="D49" s="14">
        <v>7008.05</v>
      </c>
      <c r="E49" s="14">
        <v>197.2</v>
      </c>
      <c r="F49" s="8">
        <v>30888.43</v>
      </c>
    </row>
    <row r="50" spans="1:6" ht="12.75">
      <c r="A50" s="10">
        <v>2006</v>
      </c>
      <c r="B50" s="115">
        <v>6506.408714845591</v>
      </c>
      <c r="C50" s="115">
        <v>16696.06895974914</v>
      </c>
      <c r="D50" s="115">
        <v>6969.690224866755</v>
      </c>
      <c r="E50" s="116">
        <v>214.977529516592</v>
      </c>
      <c r="F50" s="70">
        <v>30387.14542897808</v>
      </c>
    </row>
    <row r="51" spans="1:6" ht="13.5" thickBot="1">
      <c r="A51" s="93">
        <v>2007</v>
      </c>
      <c r="B51" s="90">
        <v>5718.142264</v>
      </c>
      <c r="C51" s="90">
        <v>16531.4844408</v>
      </c>
      <c r="D51" s="90">
        <v>6302.770574235437</v>
      </c>
      <c r="E51" s="91">
        <v>184.0982868631269</v>
      </c>
      <c r="F51" s="92">
        <v>28736.49556589856</v>
      </c>
    </row>
    <row r="52" spans="1:6" ht="12.75" customHeight="1">
      <c r="A52" s="3" t="s">
        <v>100</v>
      </c>
      <c r="B52" s="3"/>
      <c r="C52" s="3"/>
      <c r="D52" s="3"/>
      <c r="E52" s="16"/>
      <c r="F52" s="37"/>
    </row>
    <row r="53" spans="1:6" ht="12.75" customHeight="1">
      <c r="A53" s="3" t="s">
        <v>101</v>
      </c>
      <c r="B53" s="3"/>
      <c r="C53" s="3"/>
      <c r="D53" s="3"/>
      <c r="E53" s="3"/>
      <c r="F53" s="3"/>
    </row>
  </sheetData>
  <mergeCells count="8">
    <mergeCell ref="B32:D32"/>
    <mergeCell ref="B7:D7"/>
    <mergeCell ref="B31:F31"/>
    <mergeCell ref="A3:F3"/>
    <mergeCell ref="A1:F1"/>
    <mergeCell ref="A5:F5"/>
    <mergeCell ref="B6:F6"/>
    <mergeCell ref="A4:F4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J85"/>
  <sheetViews>
    <sheetView showGridLines="0" zoomScale="75" zoomScaleNormal="75" workbookViewId="0" topLeftCell="A1">
      <selection activeCell="A3" sqref="A3:F3"/>
    </sheetView>
  </sheetViews>
  <sheetFormatPr defaultColWidth="11.421875" defaultRowHeight="12.75"/>
  <cols>
    <col min="1" max="1" width="30.7109375" style="58" customWidth="1"/>
    <col min="2" max="6" width="17.7109375" style="58" customWidth="1"/>
    <col min="7" max="16384" width="11.421875" style="58" customWidth="1"/>
  </cols>
  <sheetData>
    <row r="1" spans="1:6" s="57" customFormat="1" ht="18">
      <c r="A1" s="182" t="s">
        <v>0</v>
      </c>
      <c r="B1" s="182"/>
      <c r="C1" s="182"/>
      <c r="D1" s="182"/>
      <c r="E1" s="182"/>
      <c r="F1" s="182"/>
    </row>
    <row r="2" ht="12.75">
      <c r="A2" s="215" t="s">
        <v>183</v>
      </c>
    </row>
    <row r="3" spans="1:10" ht="15">
      <c r="A3" s="173" t="s">
        <v>156</v>
      </c>
      <c r="B3" s="173"/>
      <c r="C3" s="173"/>
      <c r="D3" s="173"/>
      <c r="E3" s="173"/>
      <c r="F3" s="173"/>
      <c r="G3" s="59"/>
      <c r="H3" s="59"/>
      <c r="I3" s="59"/>
      <c r="J3" s="59"/>
    </row>
    <row r="4" spans="1:10" ht="15" thickBot="1">
      <c r="A4" s="59"/>
      <c r="B4" s="59"/>
      <c r="C4" s="59"/>
      <c r="D4" s="59"/>
      <c r="E4" s="59"/>
      <c r="F4" s="59"/>
      <c r="G4" s="60"/>
      <c r="H4" s="59"/>
      <c r="I4" s="59"/>
      <c r="J4" s="59"/>
    </row>
    <row r="5" spans="1:7" ht="12.75">
      <c r="A5" s="61" t="s">
        <v>37</v>
      </c>
      <c r="B5" s="183" t="s">
        <v>38</v>
      </c>
      <c r="C5" s="184"/>
      <c r="D5" s="185"/>
      <c r="E5" s="186" t="s">
        <v>40</v>
      </c>
      <c r="F5" s="188" t="s">
        <v>8</v>
      </c>
      <c r="G5" s="3"/>
    </row>
    <row r="6" spans="1:7" ht="13.5" thickBot="1">
      <c r="A6" s="38" t="s">
        <v>39</v>
      </c>
      <c r="B6" s="62" t="s">
        <v>41</v>
      </c>
      <c r="C6" s="63" t="s">
        <v>42</v>
      </c>
      <c r="D6" s="63" t="s">
        <v>43</v>
      </c>
      <c r="E6" s="187"/>
      <c r="F6" s="189"/>
      <c r="G6" s="3"/>
    </row>
    <row r="7" spans="1:7" ht="12.75">
      <c r="A7" s="39" t="s">
        <v>44</v>
      </c>
      <c r="B7" s="146" t="s">
        <v>154</v>
      </c>
      <c r="C7" s="146" t="s">
        <v>154</v>
      </c>
      <c r="D7" s="146">
        <v>25300</v>
      </c>
      <c r="E7" s="146" t="s">
        <v>154</v>
      </c>
      <c r="F7" s="147">
        <v>25300</v>
      </c>
      <c r="G7" s="3"/>
    </row>
    <row r="8" spans="1:7" ht="12.75">
      <c r="A8" s="3" t="s">
        <v>45</v>
      </c>
      <c r="B8" s="148" t="s">
        <v>154</v>
      </c>
      <c r="C8" s="148" t="s">
        <v>154</v>
      </c>
      <c r="D8" s="148">
        <v>75391</v>
      </c>
      <c r="E8" s="148" t="s">
        <v>154</v>
      </c>
      <c r="F8" s="149">
        <v>75391</v>
      </c>
      <c r="G8" s="3"/>
    </row>
    <row r="9" spans="1:7" ht="12.75">
      <c r="A9" s="3" t="s">
        <v>46</v>
      </c>
      <c r="B9" s="148" t="s">
        <v>154</v>
      </c>
      <c r="C9" s="148" t="s">
        <v>154</v>
      </c>
      <c r="D9" s="148">
        <v>79260</v>
      </c>
      <c r="E9" s="148">
        <v>780</v>
      </c>
      <c r="F9" s="149">
        <v>80040</v>
      </c>
      <c r="G9" s="3"/>
    </row>
    <row r="10" spans="1:7" ht="12.75">
      <c r="A10" s="40" t="s">
        <v>47</v>
      </c>
      <c r="B10" s="148" t="s">
        <v>154</v>
      </c>
      <c r="C10" s="148" t="s">
        <v>154</v>
      </c>
      <c r="D10" s="148">
        <v>44634</v>
      </c>
      <c r="E10" s="148">
        <v>927</v>
      </c>
      <c r="F10" s="149">
        <v>45561</v>
      </c>
      <c r="G10" s="3"/>
    </row>
    <row r="11" spans="1:7" ht="12.75">
      <c r="A11" s="41" t="s">
        <v>157</v>
      </c>
      <c r="B11" s="150" t="s">
        <v>154</v>
      </c>
      <c r="C11" s="150" t="s">
        <v>154</v>
      </c>
      <c r="D11" s="150">
        <v>224585</v>
      </c>
      <c r="E11" s="150">
        <v>1707</v>
      </c>
      <c r="F11" s="151">
        <v>226292</v>
      </c>
      <c r="G11" s="3"/>
    </row>
    <row r="12" spans="1:7" ht="12.75">
      <c r="A12" s="41"/>
      <c r="B12" s="78"/>
      <c r="C12" s="81"/>
      <c r="D12" s="78"/>
      <c r="E12" s="79"/>
      <c r="F12" s="80"/>
      <c r="G12" s="3"/>
    </row>
    <row r="13" spans="1:7" ht="12.75">
      <c r="A13" s="41" t="s">
        <v>158</v>
      </c>
      <c r="B13" s="152" t="s">
        <v>154</v>
      </c>
      <c r="C13" s="152">
        <v>53880</v>
      </c>
      <c r="D13" s="152" t="s">
        <v>154</v>
      </c>
      <c r="E13" s="152" t="s">
        <v>154</v>
      </c>
      <c r="F13" s="153">
        <v>53880</v>
      </c>
      <c r="G13" s="3"/>
    </row>
    <row r="14" spans="1:7" ht="12.75">
      <c r="A14" s="41"/>
      <c r="B14" s="78"/>
      <c r="C14" s="83"/>
      <c r="D14" s="78"/>
      <c r="E14" s="79"/>
      <c r="F14" s="80"/>
      <c r="G14" s="3"/>
    </row>
    <row r="15" spans="1:7" ht="12.75">
      <c r="A15" s="41" t="s">
        <v>159</v>
      </c>
      <c r="B15" s="152" t="s">
        <v>154</v>
      </c>
      <c r="C15" s="152" t="s">
        <v>154</v>
      </c>
      <c r="D15" s="152">
        <v>58619</v>
      </c>
      <c r="E15" s="152">
        <v>40</v>
      </c>
      <c r="F15" s="153">
        <v>58659</v>
      </c>
      <c r="G15" s="3"/>
    </row>
    <row r="16" spans="1:7" ht="12.75">
      <c r="A16" s="41"/>
      <c r="B16" s="78"/>
      <c r="C16" s="81"/>
      <c r="D16" s="78"/>
      <c r="E16" s="79"/>
      <c r="F16" s="80"/>
      <c r="G16" s="3"/>
    </row>
    <row r="17" spans="1:7" ht="12.75">
      <c r="A17" s="40" t="s">
        <v>48</v>
      </c>
      <c r="B17" s="148" t="s">
        <v>154</v>
      </c>
      <c r="C17" s="148">
        <v>19970</v>
      </c>
      <c r="D17" s="148">
        <v>50796</v>
      </c>
      <c r="E17" s="148" t="s">
        <v>154</v>
      </c>
      <c r="F17" s="149">
        <v>70766</v>
      </c>
      <c r="G17" s="3"/>
    </row>
    <row r="18" spans="1:7" ht="12.75">
      <c r="A18" s="40" t="s">
        <v>49</v>
      </c>
      <c r="B18" s="148" t="s">
        <v>154</v>
      </c>
      <c r="C18" s="148" t="s">
        <v>154</v>
      </c>
      <c r="D18" s="148">
        <v>150178</v>
      </c>
      <c r="E18" s="148" t="s">
        <v>154</v>
      </c>
      <c r="F18" s="149">
        <v>150178</v>
      </c>
      <c r="G18" s="3"/>
    </row>
    <row r="19" spans="1:7" ht="12.75">
      <c r="A19" s="40" t="s">
        <v>50</v>
      </c>
      <c r="B19" s="148" t="s">
        <v>154</v>
      </c>
      <c r="C19" s="148" t="s">
        <v>154</v>
      </c>
      <c r="D19" s="148">
        <v>67974</v>
      </c>
      <c r="E19" s="148" t="s">
        <v>154</v>
      </c>
      <c r="F19" s="149">
        <v>67974</v>
      </c>
      <c r="G19" s="3"/>
    </row>
    <row r="20" spans="1:7" ht="12.75">
      <c r="A20" s="41" t="s">
        <v>160</v>
      </c>
      <c r="B20" s="150" t="s">
        <v>154</v>
      </c>
      <c r="C20" s="150">
        <v>19970</v>
      </c>
      <c r="D20" s="150">
        <v>268948</v>
      </c>
      <c r="E20" s="150" t="s">
        <v>154</v>
      </c>
      <c r="F20" s="151">
        <v>288918</v>
      </c>
      <c r="G20" s="3"/>
    </row>
    <row r="21" spans="1:7" ht="12.75">
      <c r="A21" s="41"/>
      <c r="B21" s="78"/>
      <c r="C21" s="78"/>
      <c r="D21" s="78"/>
      <c r="E21" s="79"/>
      <c r="F21" s="80"/>
      <c r="G21" s="3"/>
    </row>
    <row r="22" spans="1:7" ht="12.75">
      <c r="A22" s="41" t="s">
        <v>161</v>
      </c>
      <c r="B22" s="152" t="s">
        <v>154</v>
      </c>
      <c r="C22" s="152">
        <v>446619</v>
      </c>
      <c r="D22" s="152">
        <v>214061</v>
      </c>
      <c r="E22" s="152" t="s">
        <v>154</v>
      </c>
      <c r="F22" s="153">
        <v>660680</v>
      </c>
      <c r="G22" s="3"/>
    </row>
    <row r="23" spans="1:7" ht="12.75">
      <c r="A23" s="41"/>
      <c r="B23" s="78"/>
      <c r="C23" s="78"/>
      <c r="D23" s="78"/>
      <c r="E23" s="79"/>
      <c r="F23" s="80"/>
      <c r="G23" s="3"/>
    </row>
    <row r="24" spans="1:7" ht="12.75">
      <c r="A24" s="41" t="s">
        <v>162</v>
      </c>
      <c r="B24" s="152" t="s">
        <v>154</v>
      </c>
      <c r="C24" s="152">
        <v>111934</v>
      </c>
      <c r="D24" s="152">
        <v>19319</v>
      </c>
      <c r="E24" s="152">
        <v>4479</v>
      </c>
      <c r="F24" s="153">
        <v>135732</v>
      </c>
      <c r="G24" s="3"/>
    </row>
    <row r="25" spans="1:7" ht="12.75">
      <c r="A25" s="41"/>
      <c r="B25" s="78"/>
      <c r="C25" s="78"/>
      <c r="D25" s="81"/>
      <c r="E25" s="79"/>
      <c r="F25" s="80"/>
      <c r="G25" s="3"/>
    </row>
    <row r="26" spans="1:7" ht="12.75">
      <c r="A26" s="40" t="s">
        <v>51</v>
      </c>
      <c r="B26" s="148" t="s">
        <v>154</v>
      </c>
      <c r="C26" s="148">
        <v>738164</v>
      </c>
      <c r="D26" s="148" t="s">
        <v>154</v>
      </c>
      <c r="E26" s="148">
        <v>2296</v>
      </c>
      <c r="F26" s="149">
        <v>740460</v>
      </c>
      <c r="G26" s="3"/>
    </row>
    <row r="27" spans="1:7" ht="12.75">
      <c r="A27" s="40" t="s">
        <v>52</v>
      </c>
      <c r="B27" s="148">
        <v>16766.443113407793</v>
      </c>
      <c r="C27" s="148">
        <v>736482.9372575937</v>
      </c>
      <c r="D27" s="148">
        <v>30242.619628998556</v>
      </c>
      <c r="E27" s="148">
        <v>7914</v>
      </c>
      <c r="F27" s="149">
        <v>791406</v>
      </c>
      <c r="G27" s="3"/>
    </row>
    <row r="28" spans="1:7" ht="12.75">
      <c r="A28" s="40" t="s">
        <v>53</v>
      </c>
      <c r="B28" s="148" t="s">
        <v>154</v>
      </c>
      <c r="C28" s="148">
        <v>865197</v>
      </c>
      <c r="D28" s="148" t="s">
        <v>154</v>
      </c>
      <c r="E28" s="148">
        <v>20984</v>
      </c>
      <c r="F28" s="149">
        <v>886181</v>
      </c>
      <c r="G28" s="3"/>
    </row>
    <row r="29" spans="1:7" ht="12.75">
      <c r="A29" s="41" t="s">
        <v>163</v>
      </c>
      <c r="B29" s="150">
        <v>16766.443113407793</v>
      </c>
      <c r="C29" s="150">
        <v>2339843.9372575935</v>
      </c>
      <c r="D29" s="150">
        <v>30242.619628998556</v>
      </c>
      <c r="E29" s="150">
        <v>31194</v>
      </c>
      <c r="F29" s="151">
        <v>2418047</v>
      </c>
      <c r="G29" s="3"/>
    </row>
    <row r="30" spans="1:7" ht="12.75">
      <c r="A30" s="41"/>
      <c r="B30" s="78"/>
      <c r="C30" s="78"/>
      <c r="D30" s="78"/>
      <c r="E30" s="79"/>
      <c r="F30" s="80"/>
      <c r="G30" s="3"/>
    </row>
    <row r="31" spans="1:7" ht="12.75">
      <c r="A31" s="40" t="s">
        <v>54</v>
      </c>
      <c r="B31" s="148" t="s">
        <v>154</v>
      </c>
      <c r="C31" s="148">
        <v>162657</v>
      </c>
      <c r="D31" s="148">
        <v>6300</v>
      </c>
      <c r="E31" s="148">
        <v>2580</v>
      </c>
      <c r="F31" s="149">
        <v>171537</v>
      </c>
      <c r="G31" s="3"/>
    </row>
    <row r="32" spans="1:7" ht="12.75">
      <c r="A32" s="40" t="s">
        <v>55</v>
      </c>
      <c r="B32" s="148" t="s">
        <v>154</v>
      </c>
      <c r="C32" s="148" t="s">
        <v>154</v>
      </c>
      <c r="D32" s="148">
        <v>121331</v>
      </c>
      <c r="E32" s="148" t="s">
        <v>154</v>
      </c>
      <c r="F32" s="149">
        <v>121331</v>
      </c>
      <c r="G32" s="3"/>
    </row>
    <row r="33" spans="1:7" ht="12.75">
      <c r="A33" s="40" t="s">
        <v>56</v>
      </c>
      <c r="B33" s="148" t="s">
        <v>154</v>
      </c>
      <c r="C33" s="148">
        <v>231128</v>
      </c>
      <c r="D33" s="148" t="s">
        <v>154</v>
      </c>
      <c r="E33" s="148">
        <v>5150</v>
      </c>
      <c r="F33" s="149">
        <v>236278</v>
      </c>
      <c r="G33" s="3"/>
    </row>
    <row r="34" spans="1:7" ht="12.75">
      <c r="A34" s="40" t="s">
        <v>57</v>
      </c>
      <c r="B34" s="148" t="s">
        <v>154</v>
      </c>
      <c r="C34" s="148">
        <v>61035</v>
      </c>
      <c r="D34" s="148">
        <v>15133</v>
      </c>
      <c r="E34" s="148">
        <v>114</v>
      </c>
      <c r="F34" s="149">
        <v>76282</v>
      </c>
      <c r="G34" s="3"/>
    </row>
    <row r="35" spans="1:7" ht="12.75">
      <c r="A35" s="41" t="s">
        <v>164</v>
      </c>
      <c r="B35" s="150" t="s">
        <v>154</v>
      </c>
      <c r="C35" s="150">
        <v>454820</v>
      </c>
      <c r="D35" s="150">
        <v>142764</v>
      </c>
      <c r="E35" s="150">
        <v>7844</v>
      </c>
      <c r="F35" s="151">
        <v>605428</v>
      </c>
      <c r="G35" s="3"/>
    </row>
    <row r="36" spans="1:7" ht="12.75">
      <c r="A36" s="41"/>
      <c r="B36" s="78"/>
      <c r="C36" s="78"/>
      <c r="D36" s="81"/>
      <c r="E36" s="79"/>
      <c r="F36" s="80"/>
      <c r="G36" s="3"/>
    </row>
    <row r="37" spans="1:7" ht="12.75">
      <c r="A37" s="41" t="s">
        <v>165</v>
      </c>
      <c r="B37" s="152" t="s">
        <v>154</v>
      </c>
      <c r="C37" s="152">
        <v>186387</v>
      </c>
      <c r="D37" s="152">
        <v>89742</v>
      </c>
      <c r="E37" s="152" t="s">
        <v>154</v>
      </c>
      <c r="F37" s="153">
        <v>276129</v>
      </c>
      <c r="G37" s="3"/>
    </row>
    <row r="38" spans="1:7" ht="12.75">
      <c r="A38" s="41"/>
      <c r="B38" s="78"/>
      <c r="C38" s="78"/>
      <c r="D38" s="81"/>
      <c r="E38" s="79"/>
      <c r="F38" s="80"/>
      <c r="G38" s="3"/>
    </row>
    <row r="39" spans="1:7" ht="12.75">
      <c r="A39" s="40" t="s">
        <v>58</v>
      </c>
      <c r="B39" s="148">
        <v>1000</v>
      </c>
      <c r="C39" s="148">
        <v>224500</v>
      </c>
      <c r="D39" s="148">
        <v>28000</v>
      </c>
      <c r="E39" s="148">
        <v>2200</v>
      </c>
      <c r="F39" s="149">
        <v>255700</v>
      </c>
      <c r="G39" s="3"/>
    </row>
    <row r="40" spans="1:7" ht="12.75">
      <c r="A40" s="40" t="s">
        <v>59</v>
      </c>
      <c r="B40" s="148" t="s">
        <v>154</v>
      </c>
      <c r="C40" s="148">
        <v>9540</v>
      </c>
      <c r="D40" s="148">
        <v>284575</v>
      </c>
      <c r="E40" s="148">
        <v>250</v>
      </c>
      <c r="F40" s="149">
        <v>294365</v>
      </c>
      <c r="G40" s="3"/>
    </row>
    <row r="41" spans="1:7" ht="12.75">
      <c r="A41" s="40" t="s">
        <v>60</v>
      </c>
      <c r="B41" s="148">
        <v>84100</v>
      </c>
      <c r="C41" s="148">
        <v>5500</v>
      </c>
      <c r="D41" s="148">
        <v>408300</v>
      </c>
      <c r="E41" s="148">
        <v>1500</v>
      </c>
      <c r="F41" s="149">
        <v>499400</v>
      </c>
      <c r="G41" s="3"/>
    </row>
    <row r="42" spans="1:7" ht="12.75">
      <c r="A42" s="40" t="s">
        <v>61</v>
      </c>
      <c r="B42" s="148" t="s">
        <v>154</v>
      </c>
      <c r="C42" s="148" t="s">
        <v>154</v>
      </c>
      <c r="D42" s="148">
        <v>299220</v>
      </c>
      <c r="E42" s="148">
        <v>240</v>
      </c>
      <c r="F42" s="149">
        <v>299460</v>
      </c>
      <c r="G42" s="3"/>
    </row>
    <row r="43" spans="1:7" ht="12.75">
      <c r="A43" s="40" t="s">
        <v>62</v>
      </c>
      <c r="B43" s="148">
        <v>1200</v>
      </c>
      <c r="C43" s="148">
        <v>336721</v>
      </c>
      <c r="D43" s="148">
        <v>149541</v>
      </c>
      <c r="E43" s="148">
        <v>1969</v>
      </c>
      <c r="F43" s="149">
        <v>489431</v>
      </c>
      <c r="G43" s="3"/>
    </row>
    <row r="44" spans="1:7" ht="12.75">
      <c r="A44" s="40" t="s">
        <v>63</v>
      </c>
      <c r="B44" s="148">
        <v>57500</v>
      </c>
      <c r="C44" s="148">
        <v>218800</v>
      </c>
      <c r="D44" s="148">
        <v>101700</v>
      </c>
      <c r="E44" s="148">
        <v>400</v>
      </c>
      <c r="F44" s="149">
        <v>378400</v>
      </c>
      <c r="G44" s="3"/>
    </row>
    <row r="45" spans="1:7" ht="12.75">
      <c r="A45" s="40" t="s">
        <v>64</v>
      </c>
      <c r="B45" s="148">
        <v>25102</v>
      </c>
      <c r="C45" s="148">
        <v>295357</v>
      </c>
      <c r="D45" s="148">
        <v>7000</v>
      </c>
      <c r="E45" s="148">
        <v>9051</v>
      </c>
      <c r="F45" s="149">
        <v>336510</v>
      </c>
      <c r="G45" s="3"/>
    </row>
    <row r="46" spans="1:7" ht="12.75">
      <c r="A46" s="40" t="s">
        <v>65</v>
      </c>
      <c r="B46" s="148" t="s">
        <v>154</v>
      </c>
      <c r="C46" s="148">
        <v>176301</v>
      </c>
      <c r="D46" s="148">
        <v>176873</v>
      </c>
      <c r="E46" s="148" t="s">
        <v>154</v>
      </c>
      <c r="F46" s="149">
        <v>353174</v>
      </c>
      <c r="G46" s="3"/>
    </row>
    <row r="47" spans="1:7" ht="12.75">
      <c r="A47" s="40" t="s">
        <v>66</v>
      </c>
      <c r="B47" s="148" t="s">
        <v>154</v>
      </c>
      <c r="C47" s="148">
        <v>254480</v>
      </c>
      <c r="D47" s="148">
        <v>380992</v>
      </c>
      <c r="E47" s="148">
        <v>12682</v>
      </c>
      <c r="F47" s="149">
        <v>648154</v>
      </c>
      <c r="G47" s="3"/>
    </row>
    <row r="48" spans="1:7" ht="12.75">
      <c r="A48" s="41" t="s">
        <v>166</v>
      </c>
      <c r="B48" s="150">
        <v>168902</v>
      </c>
      <c r="C48" s="150">
        <v>1521199</v>
      </c>
      <c r="D48" s="150">
        <v>1836201</v>
      </c>
      <c r="E48" s="150">
        <v>28292</v>
      </c>
      <c r="F48" s="151">
        <v>3554594</v>
      </c>
      <c r="G48" s="3"/>
    </row>
    <row r="49" spans="1:7" ht="12.75">
      <c r="A49" s="41"/>
      <c r="B49" s="78"/>
      <c r="C49" s="78"/>
      <c r="D49" s="78"/>
      <c r="E49" s="79"/>
      <c r="F49" s="80"/>
      <c r="G49" s="3"/>
    </row>
    <row r="50" spans="1:7" ht="12.75">
      <c r="A50" s="41" t="s">
        <v>167</v>
      </c>
      <c r="B50" s="152" t="s">
        <v>154</v>
      </c>
      <c r="C50" s="152">
        <v>76000</v>
      </c>
      <c r="D50" s="152">
        <v>40000</v>
      </c>
      <c r="E50" s="152" t="s">
        <v>154</v>
      </c>
      <c r="F50" s="153">
        <v>116000</v>
      </c>
      <c r="G50" s="3"/>
    </row>
    <row r="51" spans="1:7" ht="12.75">
      <c r="A51" s="41"/>
      <c r="B51" s="78"/>
      <c r="C51" s="78"/>
      <c r="D51" s="78"/>
      <c r="E51" s="79"/>
      <c r="F51" s="80"/>
      <c r="G51" s="3"/>
    </row>
    <row r="52" spans="1:7" ht="12.75">
      <c r="A52" s="40" t="s">
        <v>67</v>
      </c>
      <c r="B52" s="148" t="s">
        <v>154</v>
      </c>
      <c r="C52" s="148">
        <v>619120</v>
      </c>
      <c r="D52" s="148" t="s">
        <v>154</v>
      </c>
      <c r="E52" s="148">
        <v>12635</v>
      </c>
      <c r="F52" s="149">
        <v>631755</v>
      </c>
      <c r="G52" s="3"/>
    </row>
    <row r="53" spans="1:7" ht="12.75">
      <c r="A53" s="40" t="s">
        <v>68</v>
      </c>
      <c r="B53" s="148">
        <v>300600</v>
      </c>
      <c r="C53" s="148">
        <v>613091</v>
      </c>
      <c r="D53" s="148">
        <v>3650</v>
      </c>
      <c r="E53" s="148">
        <v>6500</v>
      </c>
      <c r="F53" s="149">
        <v>923841</v>
      </c>
      <c r="G53" s="3"/>
    </row>
    <row r="54" spans="1:7" ht="12.75">
      <c r="A54" s="40" t="s">
        <v>69</v>
      </c>
      <c r="B54" s="148">
        <v>54697</v>
      </c>
      <c r="C54" s="148">
        <v>325002</v>
      </c>
      <c r="D54" s="148">
        <v>33223</v>
      </c>
      <c r="E54" s="148">
        <v>8510</v>
      </c>
      <c r="F54" s="149">
        <v>421432</v>
      </c>
      <c r="G54" s="3"/>
    </row>
    <row r="55" spans="1:7" ht="12.75">
      <c r="A55" s="40" t="s">
        <v>70</v>
      </c>
      <c r="B55" s="148" t="s">
        <v>154</v>
      </c>
      <c r="C55" s="148">
        <v>332552</v>
      </c>
      <c r="D55" s="148" t="s">
        <v>154</v>
      </c>
      <c r="E55" s="148">
        <v>2700</v>
      </c>
      <c r="F55" s="149">
        <v>335252</v>
      </c>
      <c r="G55" s="3"/>
    </row>
    <row r="56" spans="1:7" ht="12.75">
      <c r="A56" s="40" t="s">
        <v>71</v>
      </c>
      <c r="B56" s="148">
        <v>14169</v>
      </c>
      <c r="C56" s="148">
        <v>336158</v>
      </c>
      <c r="D56" s="148">
        <v>3542</v>
      </c>
      <c r="E56" s="148">
        <v>354</v>
      </c>
      <c r="F56" s="149">
        <v>354223</v>
      </c>
      <c r="G56" s="3"/>
    </row>
    <row r="57" spans="1:7" ht="12.75">
      <c r="A57" s="41" t="s">
        <v>168</v>
      </c>
      <c r="B57" s="150">
        <v>369466</v>
      </c>
      <c r="C57" s="150">
        <v>2225923</v>
      </c>
      <c r="D57" s="150">
        <v>40415</v>
      </c>
      <c r="E57" s="150">
        <v>30699</v>
      </c>
      <c r="F57" s="151">
        <v>2666503</v>
      </c>
      <c r="G57" s="3"/>
    </row>
    <row r="58" spans="1:7" ht="12.75">
      <c r="A58" s="41"/>
      <c r="B58" s="78"/>
      <c r="C58" s="78"/>
      <c r="D58" s="81"/>
      <c r="E58" s="79"/>
      <c r="F58" s="80"/>
      <c r="G58" s="3"/>
    </row>
    <row r="59" spans="1:7" ht="12.75">
      <c r="A59" s="40" t="s">
        <v>72</v>
      </c>
      <c r="B59" s="148" t="s">
        <v>154</v>
      </c>
      <c r="C59" s="148">
        <v>66493</v>
      </c>
      <c r="D59" s="148">
        <v>21000</v>
      </c>
      <c r="E59" s="148" t="s">
        <v>154</v>
      </c>
      <c r="F59" s="149">
        <v>87493</v>
      </c>
      <c r="G59" s="3"/>
    </row>
    <row r="60" spans="1:7" ht="12.75">
      <c r="A60" s="40" t="s">
        <v>73</v>
      </c>
      <c r="B60" s="148" t="s">
        <v>154</v>
      </c>
      <c r="C60" s="148">
        <v>108532</v>
      </c>
      <c r="D60" s="148">
        <v>29580</v>
      </c>
      <c r="E60" s="148">
        <v>820</v>
      </c>
      <c r="F60" s="149">
        <v>138932</v>
      </c>
      <c r="G60" s="3"/>
    </row>
    <row r="61" spans="1:7" ht="12.75">
      <c r="A61" s="40" t="s">
        <v>74</v>
      </c>
      <c r="B61" s="148">
        <v>620</v>
      </c>
      <c r="C61" s="148">
        <v>76157</v>
      </c>
      <c r="D61" s="148">
        <v>66997</v>
      </c>
      <c r="E61" s="148">
        <v>250</v>
      </c>
      <c r="F61" s="149">
        <v>144024</v>
      </c>
      <c r="G61" s="3"/>
    </row>
    <row r="62" spans="1:7" ht="12.75">
      <c r="A62" s="41" t="s">
        <v>169</v>
      </c>
      <c r="B62" s="150">
        <v>620</v>
      </c>
      <c r="C62" s="150">
        <v>251182</v>
      </c>
      <c r="D62" s="150">
        <v>117577</v>
      </c>
      <c r="E62" s="150">
        <v>1070</v>
      </c>
      <c r="F62" s="151">
        <v>370449</v>
      </c>
      <c r="G62" s="3"/>
    </row>
    <row r="63" spans="1:7" ht="12.75">
      <c r="A63" s="41"/>
      <c r="B63" s="78"/>
      <c r="C63" s="78"/>
      <c r="D63" s="78"/>
      <c r="E63" s="79"/>
      <c r="F63" s="80"/>
      <c r="G63" s="3"/>
    </row>
    <row r="64" spans="1:7" ht="12.75">
      <c r="A64" s="41" t="s">
        <v>170</v>
      </c>
      <c r="B64" s="152" t="s">
        <v>154</v>
      </c>
      <c r="C64" s="152">
        <v>409127.51520783</v>
      </c>
      <c r="D64" s="152">
        <v>132841.66289643</v>
      </c>
      <c r="E64" s="152">
        <v>17461.821895740002</v>
      </c>
      <c r="F64" s="153">
        <v>559431</v>
      </c>
      <c r="G64" s="3"/>
    </row>
    <row r="65" spans="1:7" ht="12.75">
      <c r="A65" s="41"/>
      <c r="B65" s="78"/>
      <c r="C65" s="78"/>
      <c r="D65" s="78"/>
      <c r="E65" s="79"/>
      <c r="F65" s="80"/>
      <c r="G65" s="3"/>
    </row>
    <row r="66" spans="1:7" ht="12.75">
      <c r="A66" s="40" t="s">
        <v>75</v>
      </c>
      <c r="B66" s="148">
        <v>1698669</v>
      </c>
      <c r="C66" s="148">
        <v>253684</v>
      </c>
      <c r="D66" s="148">
        <v>75091</v>
      </c>
      <c r="E66" s="148">
        <v>2029</v>
      </c>
      <c r="F66" s="149">
        <v>2029473</v>
      </c>
      <c r="G66" s="3"/>
    </row>
    <row r="67" spans="1:7" ht="12.75">
      <c r="A67" s="40" t="s">
        <v>76</v>
      </c>
      <c r="B67" s="148">
        <v>490254</v>
      </c>
      <c r="C67" s="148">
        <v>729160</v>
      </c>
      <c r="D67" s="148">
        <v>22397</v>
      </c>
      <c r="E67" s="148">
        <v>2489</v>
      </c>
      <c r="F67" s="149">
        <v>1244300</v>
      </c>
      <c r="G67" s="3"/>
    </row>
    <row r="68" spans="1:7" ht="12.75">
      <c r="A68" s="41" t="s">
        <v>171</v>
      </c>
      <c r="B68" s="150">
        <v>2188923</v>
      </c>
      <c r="C68" s="150">
        <v>982844</v>
      </c>
      <c r="D68" s="150">
        <v>97488</v>
      </c>
      <c r="E68" s="150">
        <v>4518</v>
      </c>
      <c r="F68" s="151">
        <v>3273773</v>
      </c>
      <c r="G68" s="3"/>
    </row>
    <row r="69" spans="1:7" ht="12.75">
      <c r="A69" s="41"/>
      <c r="B69" s="78"/>
      <c r="C69" s="78"/>
      <c r="D69" s="78"/>
      <c r="E69" s="79"/>
      <c r="F69" s="80"/>
      <c r="G69" s="3"/>
    </row>
    <row r="70" spans="1:7" ht="12.75">
      <c r="A70" s="40" t="s">
        <v>77</v>
      </c>
      <c r="B70" s="148">
        <v>10909</v>
      </c>
      <c r="C70" s="148">
        <v>32726</v>
      </c>
      <c r="D70" s="148">
        <v>172357</v>
      </c>
      <c r="E70" s="148">
        <v>2181</v>
      </c>
      <c r="F70" s="149">
        <v>218173</v>
      </c>
      <c r="G70" s="3"/>
    </row>
    <row r="71" spans="1:7" ht="12.75">
      <c r="A71" s="40" t="s">
        <v>78</v>
      </c>
      <c r="B71" s="148">
        <v>2057</v>
      </c>
      <c r="C71" s="148">
        <v>11085</v>
      </c>
      <c r="D71" s="148">
        <v>354</v>
      </c>
      <c r="E71" s="148" t="s">
        <v>154</v>
      </c>
      <c r="F71" s="149">
        <v>13496</v>
      </c>
      <c r="G71" s="3"/>
    </row>
    <row r="72" spans="1:7" ht="12.75">
      <c r="A72" s="40" t="s">
        <v>79</v>
      </c>
      <c r="B72" s="148">
        <v>78353</v>
      </c>
      <c r="C72" s="148">
        <v>365649</v>
      </c>
      <c r="D72" s="148">
        <v>78353</v>
      </c>
      <c r="E72" s="148" t="s">
        <v>154</v>
      </c>
      <c r="F72" s="149">
        <v>522355</v>
      </c>
      <c r="G72" s="3"/>
    </row>
    <row r="73" spans="1:7" ht="12.75">
      <c r="A73" s="40" t="s">
        <v>80</v>
      </c>
      <c r="B73" s="148" t="s">
        <v>154</v>
      </c>
      <c r="C73" s="148">
        <v>90232</v>
      </c>
      <c r="D73" s="148">
        <v>371141</v>
      </c>
      <c r="E73" s="148" t="s">
        <v>154</v>
      </c>
      <c r="F73" s="149">
        <v>461373</v>
      </c>
      <c r="G73" s="3"/>
    </row>
    <row r="74" spans="1:7" ht="12.75">
      <c r="A74" s="40" t="s">
        <v>81</v>
      </c>
      <c r="B74" s="148">
        <v>228152</v>
      </c>
      <c r="C74" s="148" t="s">
        <v>154</v>
      </c>
      <c r="D74" s="148" t="s">
        <v>154</v>
      </c>
      <c r="E74" s="148" t="s">
        <v>154</v>
      </c>
      <c r="F74" s="149">
        <v>228152</v>
      </c>
      <c r="G74" s="3"/>
    </row>
    <row r="75" spans="1:7" ht="12.75">
      <c r="A75" s="40" t="s">
        <v>82</v>
      </c>
      <c r="B75" s="148" t="s">
        <v>154</v>
      </c>
      <c r="C75" s="148">
        <v>228716</v>
      </c>
      <c r="D75" s="148">
        <v>57179</v>
      </c>
      <c r="E75" s="148" t="s">
        <v>154</v>
      </c>
      <c r="F75" s="149">
        <v>285895</v>
      </c>
      <c r="G75" s="3"/>
    </row>
    <row r="76" spans="1:7" ht="12.75">
      <c r="A76" s="40" t="s">
        <v>83</v>
      </c>
      <c r="B76" s="148" t="s">
        <v>154</v>
      </c>
      <c r="C76" s="148" t="s">
        <v>154</v>
      </c>
      <c r="D76" s="148" t="s">
        <v>154</v>
      </c>
      <c r="E76" s="148" t="s">
        <v>154</v>
      </c>
      <c r="F76" s="149" t="s">
        <v>154</v>
      </c>
      <c r="G76" s="3"/>
    </row>
    <row r="77" spans="1:7" ht="12.75">
      <c r="A77" s="40" t="s">
        <v>84</v>
      </c>
      <c r="B77" s="148">
        <v>105000</v>
      </c>
      <c r="C77" s="148">
        <v>180000</v>
      </c>
      <c r="D77" s="148">
        <v>9000</v>
      </c>
      <c r="E77" s="148">
        <v>6000</v>
      </c>
      <c r="F77" s="149">
        <v>300000</v>
      </c>
      <c r="G77" s="3"/>
    </row>
    <row r="78" spans="1:7" ht="12.75">
      <c r="A78" s="41" t="s">
        <v>172</v>
      </c>
      <c r="B78" s="150">
        <v>424471</v>
      </c>
      <c r="C78" s="150">
        <v>908408</v>
      </c>
      <c r="D78" s="150">
        <v>688384</v>
      </c>
      <c r="E78" s="150">
        <v>8181</v>
      </c>
      <c r="F78" s="151">
        <v>2029444</v>
      </c>
      <c r="G78" s="3"/>
    </row>
    <row r="79" spans="1:7" ht="12.75">
      <c r="A79" s="41"/>
      <c r="B79" s="78"/>
      <c r="C79" s="81"/>
      <c r="D79" s="78"/>
      <c r="E79" s="79"/>
      <c r="F79" s="80"/>
      <c r="G79" s="3"/>
    </row>
    <row r="80" spans="1:7" ht="12.75">
      <c r="A80" s="40" t="s">
        <v>85</v>
      </c>
      <c r="B80" s="148" t="s">
        <v>154</v>
      </c>
      <c r="C80" s="148" t="s">
        <v>154</v>
      </c>
      <c r="D80" s="148">
        <v>55565</v>
      </c>
      <c r="E80" s="148" t="s">
        <v>154</v>
      </c>
      <c r="F80" s="149">
        <v>55565</v>
      </c>
      <c r="G80" s="3"/>
    </row>
    <row r="81" spans="1:7" ht="12.75">
      <c r="A81" s="40" t="s">
        <v>86</v>
      </c>
      <c r="B81" s="148" t="s">
        <v>154</v>
      </c>
      <c r="C81" s="148" t="s">
        <v>154</v>
      </c>
      <c r="D81" s="148">
        <v>9943</v>
      </c>
      <c r="E81" s="148">
        <v>1105</v>
      </c>
      <c r="F81" s="149">
        <v>11048</v>
      </c>
      <c r="G81" s="3"/>
    </row>
    <row r="82" spans="1:7" ht="12.75">
      <c r="A82" s="41" t="s">
        <v>173</v>
      </c>
      <c r="B82" s="150" t="s">
        <v>154</v>
      </c>
      <c r="C82" s="150" t="s">
        <v>154</v>
      </c>
      <c r="D82" s="150">
        <v>65508</v>
      </c>
      <c r="E82" s="150">
        <v>1105</v>
      </c>
      <c r="F82" s="151">
        <v>66613</v>
      </c>
      <c r="G82" s="3"/>
    </row>
    <row r="83" spans="1:7" ht="12.75">
      <c r="A83" s="41"/>
      <c r="B83" s="78"/>
      <c r="C83" s="81"/>
      <c r="D83" s="78"/>
      <c r="E83" s="79"/>
      <c r="F83" s="86"/>
      <c r="G83" s="3"/>
    </row>
    <row r="84" spans="1:7" ht="13.5" thickBot="1">
      <c r="A84" s="42" t="s">
        <v>87</v>
      </c>
      <c r="B84" s="154">
        <v>3169148.4431134076</v>
      </c>
      <c r="C84" s="154">
        <v>9988137.452465422</v>
      </c>
      <c r="D84" s="154">
        <v>4066695.2825254286</v>
      </c>
      <c r="E84" s="154">
        <v>136590.82189574</v>
      </c>
      <c r="F84" s="155">
        <v>17360572</v>
      </c>
      <c r="G84" s="3"/>
    </row>
    <row r="85" spans="6:7" ht="12.75">
      <c r="F85" s="64"/>
      <c r="G85" s="3"/>
    </row>
  </sheetData>
  <mergeCells count="5">
    <mergeCell ref="A1:F1"/>
    <mergeCell ref="A3:F3"/>
    <mergeCell ref="B5:D5"/>
    <mergeCell ref="E5:E6"/>
    <mergeCell ref="F5:F6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6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J85"/>
  <sheetViews>
    <sheetView showGridLines="0" zoomScale="75" zoomScaleNormal="75" workbookViewId="0" topLeftCell="A1">
      <selection activeCell="A3" sqref="A3:F3"/>
    </sheetView>
  </sheetViews>
  <sheetFormatPr defaultColWidth="11.421875" defaultRowHeight="12.75"/>
  <cols>
    <col min="1" max="1" width="30.7109375" style="58" customWidth="1"/>
    <col min="2" max="6" width="17.7109375" style="58" customWidth="1"/>
    <col min="7" max="16384" width="11.421875" style="58" customWidth="1"/>
  </cols>
  <sheetData>
    <row r="1" spans="1:6" s="57" customFormat="1" ht="18">
      <c r="A1" s="182" t="s">
        <v>0</v>
      </c>
      <c r="B1" s="182"/>
      <c r="C1" s="182"/>
      <c r="D1" s="182"/>
      <c r="E1" s="182"/>
      <c r="F1" s="182"/>
    </row>
    <row r="2" ht="12.75">
      <c r="A2" s="215" t="s">
        <v>183</v>
      </c>
    </row>
    <row r="3" spans="1:10" ht="15">
      <c r="A3" s="173" t="s">
        <v>174</v>
      </c>
      <c r="B3" s="173"/>
      <c r="C3" s="173"/>
      <c r="D3" s="173"/>
      <c r="E3" s="173"/>
      <c r="F3" s="173"/>
      <c r="G3" s="59"/>
      <c r="H3" s="59"/>
      <c r="I3" s="59"/>
      <c r="J3" s="59"/>
    </row>
    <row r="4" spans="1:10" ht="15" thickBot="1">
      <c r="A4" s="59"/>
      <c r="B4" s="59"/>
      <c r="C4" s="59"/>
      <c r="D4" s="59"/>
      <c r="E4" s="59"/>
      <c r="F4" s="59"/>
      <c r="G4" s="60"/>
      <c r="H4" s="59"/>
      <c r="I4" s="59"/>
      <c r="J4" s="59"/>
    </row>
    <row r="5" spans="1:7" ht="12.75">
      <c r="A5" s="61" t="s">
        <v>37</v>
      </c>
      <c r="B5" s="183" t="s">
        <v>38</v>
      </c>
      <c r="C5" s="184"/>
      <c r="D5" s="185"/>
      <c r="E5" s="186" t="s">
        <v>40</v>
      </c>
      <c r="F5" s="188" t="s">
        <v>8</v>
      </c>
      <c r="G5" s="3"/>
    </row>
    <row r="6" spans="1:7" ht="13.5" thickBot="1">
      <c r="A6" s="38" t="s">
        <v>39</v>
      </c>
      <c r="B6" s="62" t="s">
        <v>41</v>
      </c>
      <c r="C6" s="63" t="s">
        <v>42</v>
      </c>
      <c r="D6" s="63" t="s">
        <v>43</v>
      </c>
      <c r="E6" s="187"/>
      <c r="F6" s="189"/>
      <c r="G6" s="3"/>
    </row>
    <row r="7" spans="1:7" ht="12.75">
      <c r="A7" s="39" t="s">
        <v>44</v>
      </c>
      <c r="B7" s="146" t="s">
        <v>13</v>
      </c>
      <c r="C7" s="146" t="s">
        <v>13</v>
      </c>
      <c r="D7" s="146">
        <v>35656</v>
      </c>
      <c r="E7" s="146" t="s">
        <v>13</v>
      </c>
      <c r="F7" s="147">
        <v>35656</v>
      </c>
      <c r="G7" s="3"/>
    </row>
    <row r="8" spans="1:7" ht="12.75">
      <c r="A8" s="3" t="s">
        <v>45</v>
      </c>
      <c r="B8" s="148" t="s">
        <v>13</v>
      </c>
      <c r="C8" s="148" t="s">
        <v>13</v>
      </c>
      <c r="D8" s="148">
        <v>66366</v>
      </c>
      <c r="E8" s="148" t="s">
        <v>13</v>
      </c>
      <c r="F8" s="149">
        <v>66366</v>
      </c>
      <c r="G8" s="3"/>
    </row>
    <row r="9" spans="1:7" ht="12.75">
      <c r="A9" s="3" t="s">
        <v>46</v>
      </c>
      <c r="B9" s="148" t="s">
        <v>13</v>
      </c>
      <c r="C9" s="148" t="s">
        <v>13</v>
      </c>
      <c r="D9" s="148">
        <v>97064</v>
      </c>
      <c r="E9" s="148">
        <v>780</v>
      </c>
      <c r="F9" s="149">
        <v>97844</v>
      </c>
      <c r="G9" s="3"/>
    </row>
    <row r="10" spans="1:7" ht="12.75">
      <c r="A10" s="40" t="s">
        <v>47</v>
      </c>
      <c r="B10" s="148" t="s">
        <v>13</v>
      </c>
      <c r="C10" s="148">
        <v>33171</v>
      </c>
      <c r="D10" s="148">
        <v>689</v>
      </c>
      <c r="E10" s="148" t="s">
        <v>13</v>
      </c>
      <c r="F10" s="149">
        <v>33860</v>
      </c>
      <c r="G10" s="3"/>
    </row>
    <row r="11" spans="1:7" ht="12.75">
      <c r="A11" s="41" t="s">
        <v>157</v>
      </c>
      <c r="B11" s="150" t="s">
        <v>13</v>
      </c>
      <c r="C11" s="150">
        <v>33171</v>
      </c>
      <c r="D11" s="150">
        <v>199775</v>
      </c>
      <c r="E11" s="150">
        <v>780</v>
      </c>
      <c r="F11" s="151">
        <v>233726</v>
      </c>
      <c r="G11" s="3"/>
    </row>
    <row r="12" spans="1:7" ht="12.75">
      <c r="A12" s="41"/>
      <c r="B12" s="78"/>
      <c r="C12" s="81"/>
      <c r="D12" s="78"/>
      <c r="E12" s="79"/>
      <c r="F12" s="80"/>
      <c r="G12" s="3"/>
    </row>
    <row r="13" spans="1:7" ht="12.75">
      <c r="A13" s="41" t="s">
        <v>158</v>
      </c>
      <c r="B13" s="152" t="s">
        <v>13</v>
      </c>
      <c r="C13" s="152">
        <v>55167</v>
      </c>
      <c r="D13" s="152" t="s">
        <v>13</v>
      </c>
      <c r="E13" s="152" t="s">
        <v>13</v>
      </c>
      <c r="F13" s="153">
        <v>55167</v>
      </c>
      <c r="G13" s="3"/>
    </row>
    <row r="14" spans="1:7" ht="12.75">
      <c r="A14" s="41"/>
      <c r="B14" s="78"/>
      <c r="C14" s="83"/>
      <c r="D14" s="78"/>
      <c r="E14" s="79"/>
      <c r="F14" s="80"/>
      <c r="G14" s="3"/>
    </row>
    <row r="15" spans="1:7" ht="12.75">
      <c r="A15" s="41" t="s">
        <v>159</v>
      </c>
      <c r="B15" s="152" t="s">
        <v>13</v>
      </c>
      <c r="C15" s="152" t="s">
        <v>13</v>
      </c>
      <c r="D15" s="152">
        <v>39031</v>
      </c>
      <c r="E15" s="152" t="s">
        <v>13</v>
      </c>
      <c r="F15" s="153">
        <v>39031</v>
      </c>
      <c r="G15" s="3"/>
    </row>
    <row r="16" spans="1:7" ht="12.75">
      <c r="A16" s="41"/>
      <c r="B16" s="78"/>
      <c r="C16" s="81"/>
      <c r="D16" s="78"/>
      <c r="E16" s="79"/>
      <c r="F16" s="80"/>
      <c r="G16" s="3"/>
    </row>
    <row r="17" spans="1:7" ht="12.75">
      <c r="A17" s="40" t="s">
        <v>48</v>
      </c>
      <c r="B17" s="148" t="s">
        <v>13</v>
      </c>
      <c r="C17" s="148">
        <v>19970</v>
      </c>
      <c r="D17" s="148">
        <v>50796</v>
      </c>
      <c r="E17" s="148" t="s">
        <v>13</v>
      </c>
      <c r="F17" s="149">
        <v>70766</v>
      </c>
      <c r="G17" s="3"/>
    </row>
    <row r="18" spans="1:7" ht="12.75">
      <c r="A18" s="40" t="s">
        <v>49</v>
      </c>
      <c r="B18" s="148" t="s">
        <v>13</v>
      </c>
      <c r="C18" s="148" t="s">
        <v>13</v>
      </c>
      <c r="D18" s="148">
        <v>149399</v>
      </c>
      <c r="E18" s="148" t="s">
        <v>13</v>
      </c>
      <c r="F18" s="149">
        <v>149399</v>
      </c>
      <c r="G18" s="3"/>
    </row>
    <row r="19" spans="1:7" ht="12.75">
      <c r="A19" s="40" t="s">
        <v>50</v>
      </c>
      <c r="B19" s="148" t="s">
        <v>13</v>
      </c>
      <c r="C19" s="148" t="s">
        <v>13</v>
      </c>
      <c r="D19" s="148">
        <v>69523</v>
      </c>
      <c r="E19" s="148" t="s">
        <v>13</v>
      </c>
      <c r="F19" s="149">
        <v>69523</v>
      </c>
      <c r="G19" s="3"/>
    </row>
    <row r="20" spans="1:7" ht="12.75">
      <c r="A20" s="41" t="s">
        <v>160</v>
      </c>
      <c r="B20" s="150" t="s">
        <v>13</v>
      </c>
      <c r="C20" s="150">
        <v>19970</v>
      </c>
      <c r="D20" s="150">
        <v>269718</v>
      </c>
      <c r="E20" s="150" t="s">
        <v>13</v>
      </c>
      <c r="F20" s="151">
        <v>289688</v>
      </c>
      <c r="G20" s="3"/>
    </row>
    <row r="21" spans="1:7" ht="12.75">
      <c r="A21" s="41"/>
      <c r="B21" s="78"/>
      <c r="C21" s="78"/>
      <c r="D21" s="78"/>
      <c r="E21" s="79"/>
      <c r="F21" s="80"/>
      <c r="G21" s="3"/>
    </row>
    <row r="22" spans="1:7" ht="12.75">
      <c r="A22" s="41" t="s">
        <v>161</v>
      </c>
      <c r="B22" s="152" t="s">
        <v>13</v>
      </c>
      <c r="C22" s="152">
        <v>434190</v>
      </c>
      <c r="D22" s="152">
        <v>150185</v>
      </c>
      <c r="E22" s="152" t="s">
        <v>13</v>
      </c>
      <c r="F22" s="153">
        <v>584375</v>
      </c>
      <c r="G22" s="3"/>
    </row>
    <row r="23" spans="1:7" ht="12.75">
      <c r="A23" s="41"/>
      <c r="B23" s="78"/>
      <c r="C23" s="78"/>
      <c r="D23" s="78"/>
      <c r="E23" s="79"/>
      <c r="F23" s="80"/>
      <c r="G23" s="3"/>
    </row>
    <row r="24" spans="1:7" ht="12.75">
      <c r="A24" s="41" t="s">
        <v>162</v>
      </c>
      <c r="B24" s="152" t="s">
        <v>13</v>
      </c>
      <c r="C24" s="152">
        <v>108288</v>
      </c>
      <c r="D24" s="152">
        <v>16168</v>
      </c>
      <c r="E24" s="152">
        <v>4538</v>
      </c>
      <c r="F24" s="153">
        <v>128994</v>
      </c>
      <c r="G24" s="3"/>
    </row>
    <row r="25" spans="1:7" ht="12.75">
      <c r="A25" s="41"/>
      <c r="B25" s="78"/>
      <c r="C25" s="78"/>
      <c r="D25" s="81"/>
      <c r="E25" s="79"/>
      <c r="F25" s="80"/>
      <c r="G25" s="3"/>
    </row>
    <row r="26" spans="1:7" ht="12.75">
      <c r="A26" s="40" t="s">
        <v>51</v>
      </c>
      <c r="B26" s="148" t="s">
        <v>13</v>
      </c>
      <c r="C26" s="148">
        <v>575311</v>
      </c>
      <c r="D26" s="148" t="s">
        <v>13</v>
      </c>
      <c r="E26" s="148">
        <v>1847</v>
      </c>
      <c r="F26" s="149">
        <v>577158</v>
      </c>
      <c r="G26" s="3"/>
    </row>
    <row r="27" spans="1:7" ht="12.75">
      <c r="A27" s="40" t="s">
        <v>52</v>
      </c>
      <c r="B27" s="148" t="s">
        <v>13</v>
      </c>
      <c r="C27" s="148">
        <v>695242</v>
      </c>
      <c r="D27" s="148" t="s">
        <v>13</v>
      </c>
      <c r="E27" s="148">
        <v>7022</v>
      </c>
      <c r="F27" s="149">
        <v>702264</v>
      </c>
      <c r="G27" s="3"/>
    </row>
    <row r="28" spans="1:7" ht="12.75">
      <c r="A28" s="40" t="s">
        <v>53</v>
      </c>
      <c r="B28" s="148" t="s">
        <v>13</v>
      </c>
      <c r="C28" s="148">
        <v>685213</v>
      </c>
      <c r="D28" s="148" t="s">
        <v>13</v>
      </c>
      <c r="E28" s="148">
        <v>13984</v>
      </c>
      <c r="F28" s="149">
        <v>699197</v>
      </c>
      <c r="G28" s="3"/>
    </row>
    <row r="29" spans="1:7" ht="12.75">
      <c r="A29" s="41" t="s">
        <v>163</v>
      </c>
      <c r="B29" s="150" t="s">
        <v>13</v>
      </c>
      <c r="C29" s="150">
        <v>1955766</v>
      </c>
      <c r="D29" s="150" t="s">
        <v>13</v>
      </c>
      <c r="E29" s="150">
        <v>22853</v>
      </c>
      <c r="F29" s="151">
        <v>1978619</v>
      </c>
      <c r="G29" s="3"/>
    </row>
    <row r="30" spans="1:7" ht="12.75">
      <c r="A30" s="41"/>
      <c r="B30" s="78"/>
      <c r="C30" s="78"/>
      <c r="D30" s="78"/>
      <c r="E30" s="79"/>
      <c r="F30" s="80"/>
      <c r="G30" s="3"/>
    </row>
    <row r="31" spans="1:7" ht="12.75">
      <c r="A31" s="40" t="s">
        <v>54</v>
      </c>
      <c r="B31" s="148" t="s">
        <v>13</v>
      </c>
      <c r="C31" s="148">
        <v>156251</v>
      </c>
      <c r="D31" s="148">
        <v>5757</v>
      </c>
      <c r="E31" s="148">
        <v>2467</v>
      </c>
      <c r="F31" s="149">
        <v>164475</v>
      </c>
      <c r="G31" s="3"/>
    </row>
    <row r="32" spans="1:7" ht="12.75">
      <c r="A32" s="40" t="s">
        <v>55</v>
      </c>
      <c r="B32" s="148" t="s">
        <v>13</v>
      </c>
      <c r="C32" s="148" t="s">
        <v>13</v>
      </c>
      <c r="D32" s="148">
        <v>168459</v>
      </c>
      <c r="E32" s="148" t="s">
        <v>13</v>
      </c>
      <c r="F32" s="149">
        <v>168459</v>
      </c>
      <c r="G32" s="3"/>
    </row>
    <row r="33" spans="1:7" ht="12.75">
      <c r="A33" s="40" t="s">
        <v>56</v>
      </c>
      <c r="B33" s="148" t="s">
        <v>13</v>
      </c>
      <c r="C33" s="148">
        <v>230850</v>
      </c>
      <c r="D33" s="148" t="s">
        <v>13</v>
      </c>
      <c r="E33" s="148" t="s">
        <v>13</v>
      </c>
      <c r="F33" s="149">
        <v>230850</v>
      </c>
      <c r="G33" s="3"/>
    </row>
    <row r="34" spans="1:7" ht="12.75">
      <c r="A34" s="40" t="s">
        <v>57</v>
      </c>
      <c r="B34" s="148" t="s">
        <v>13</v>
      </c>
      <c r="C34" s="148">
        <v>68692</v>
      </c>
      <c r="D34" s="148">
        <v>17031</v>
      </c>
      <c r="E34" s="148">
        <v>127</v>
      </c>
      <c r="F34" s="149">
        <v>85850</v>
      </c>
      <c r="G34" s="3"/>
    </row>
    <row r="35" spans="1:7" ht="12.75">
      <c r="A35" s="41" t="s">
        <v>164</v>
      </c>
      <c r="B35" s="150" t="s">
        <v>13</v>
      </c>
      <c r="C35" s="150">
        <v>455793</v>
      </c>
      <c r="D35" s="150">
        <v>191247</v>
      </c>
      <c r="E35" s="150">
        <v>2594</v>
      </c>
      <c r="F35" s="151">
        <v>649634</v>
      </c>
      <c r="G35" s="3"/>
    </row>
    <row r="36" spans="1:7" ht="12.75">
      <c r="A36" s="41"/>
      <c r="B36" s="78"/>
      <c r="C36" s="78"/>
      <c r="D36" s="81"/>
      <c r="E36" s="79"/>
      <c r="F36" s="80"/>
      <c r="G36" s="3"/>
    </row>
    <row r="37" spans="1:7" ht="12.75">
      <c r="A37" s="41" t="s">
        <v>165</v>
      </c>
      <c r="B37" s="152" t="s">
        <v>13</v>
      </c>
      <c r="C37" s="152">
        <v>187872</v>
      </c>
      <c r="D37" s="152">
        <v>90457</v>
      </c>
      <c r="E37" s="152" t="s">
        <v>13</v>
      </c>
      <c r="F37" s="153">
        <v>278329</v>
      </c>
      <c r="G37" s="3"/>
    </row>
    <row r="38" spans="1:7" ht="12.75">
      <c r="A38" s="41"/>
      <c r="B38" s="78"/>
      <c r="C38" s="78"/>
      <c r="D38" s="81"/>
      <c r="E38" s="79"/>
      <c r="F38" s="80"/>
      <c r="G38" s="3"/>
    </row>
    <row r="39" spans="1:7" ht="12.75">
      <c r="A39" s="40" t="s">
        <v>58</v>
      </c>
      <c r="B39" s="148">
        <v>1150</v>
      </c>
      <c r="C39" s="148">
        <v>223000</v>
      </c>
      <c r="D39" s="148">
        <v>27000</v>
      </c>
      <c r="E39" s="148">
        <v>2150</v>
      </c>
      <c r="F39" s="149">
        <v>253300</v>
      </c>
      <c r="G39" s="3"/>
    </row>
    <row r="40" spans="1:7" ht="12.75">
      <c r="A40" s="40" t="s">
        <v>59</v>
      </c>
      <c r="B40" s="148" t="s">
        <v>13</v>
      </c>
      <c r="C40" s="148">
        <v>6500</v>
      </c>
      <c r="D40" s="148">
        <v>270790</v>
      </c>
      <c r="E40" s="148">
        <v>250</v>
      </c>
      <c r="F40" s="149">
        <v>277540</v>
      </c>
      <c r="G40" s="3"/>
    </row>
    <row r="41" spans="1:7" ht="12.75">
      <c r="A41" s="40" t="s">
        <v>60</v>
      </c>
      <c r="B41" s="148">
        <v>90200</v>
      </c>
      <c r="C41" s="148">
        <v>6000</v>
      </c>
      <c r="D41" s="148">
        <v>407400</v>
      </c>
      <c r="E41" s="148">
        <v>200</v>
      </c>
      <c r="F41" s="149">
        <v>503800</v>
      </c>
      <c r="G41" s="3"/>
    </row>
    <row r="42" spans="1:7" ht="12.75">
      <c r="A42" s="40" t="s">
        <v>61</v>
      </c>
      <c r="B42" s="148" t="s">
        <v>13</v>
      </c>
      <c r="C42" s="148" t="s">
        <v>13</v>
      </c>
      <c r="D42" s="148">
        <v>278980</v>
      </c>
      <c r="E42" s="148">
        <v>240</v>
      </c>
      <c r="F42" s="149">
        <v>279220</v>
      </c>
      <c r="G42" s="3"/>
    </row>
    <row r="43" spans="1:7" ht="12.75">
      <c r="A43" s="40" t="s">
        <v>62</v>
      </c>
      <c r="B43" s="148">
        <v>1000</v>
      </c>
      <c r="C43" s="148">
        <v>332652</v>
      </c>
      <c r="D43" s="148">
        <v>153373</v>
      </c>
      <c r="E43" s="148">
        <v>1847</v>
      </c>
      <c r="F43" s="149">
        <v>488872</v>
      </c>
      <c r="G43" s="3"/>
    </row>
    <row r="44" spans="1:7" ht="12.75">
      <c r="A44" s="40" t="s">
        <v>63</v>
      </c>
      <c r="B44" s="148">
        <v>57500</v>
      </c>
      <c r="C44" s="148">
        <v>216200</v>
      </c>
      <c r="D44" s="148">
        <v>96400</v>
      </c>
      <c r="E44" s="148">
        <v>400</v>
      </c>
      <c r="F44" s="149">
        <v>370500</v>
      </c>
      <c r="G44" s="3"/>
    </row>
    <row r="45" spans="1:7" ht="12.75">
      <c r="A45" s="40" t="s">
        <v>64</v>
      </c>
      <c r="B45" s="148">
        <v>23600</v>
      </c>
      <c r="C45" s="148">
        <v>272859</v>
      </c>
      <c r="D45" s="148">
        <v>6260</v>
      </c>
      <c r="E45" s="148">
        <v>7038</v>
      </c>
      <c r="F45" s="149">
        <v>309757</v>
      </c>
      <c r="G45" s="3"/>
    </row>
    <row r="46" spans="1:7" ht="12.75">
      <c r="A46" s="40" t="s">
        <v>65</v>
      </c>
      <c r="B46" s="148" t="s">
        <v>13</v>
      </c>
      <c r="C46" s="148">
        <v>164876</v>
      </c>
      <c r="D46" s="148">
        <v>245370</v>
      </c>
      <c r="E46" s="148" t="s">
        <v>13</v>
      </c>
      <c r="F46" s="149">
        <v>410246</v>
      </c>
      <c r="G46" s="3"/>
    </row>
    <row r="47" spans="1:7" ht="12.75">
      <c r="A47" s="40" t="s">
        <v>66</v>
      </c>
      <c r="B47" s="148" t="s">
        <v>13</v>
      </c>
      <c r="C47" s="148">
        <v>245170</v>
      </c>
      <c r="D47" s="148">
        <v>412226</v>
      </c>
      <c r="E47" s="148">
        <v>13435</v>
      </c>
      <c r="F47" s="149">
        <v>670831</v>
      </c>
      <c r="G47" s="3"/>
    </row>
    <row r="48" spans="1:7" ht="12.75">
      <c r="A48" s="41" t="s">
        <v>166</v>
      </c>
      <c r="B48" s="150">
        <v>173450</v>
      </c>
      <c r="C48" s="150">
        <v>1467257</v>
      </c>
      <c r="D48" s="150">
        <v>1897799</v>
      </c>
      <c r="E48" s="150">
        <v>25560</v>
      </c>
      <c r="F48" s="151">
        <v>3564066</v>
      </c>
      <c r="G48" s="3"/>
    </row>
    <row r="49" spans="1:7" ht="12.75">
      <c r="A49" s="41"/>
      <c r="B49" s="78"/>
      <c r="C49" s="78"/>
      <c r="D49" s="78"/>
      <c r="E49" s="79"/>
      <c r="F49" s="80"/>
      <c r="G49" s="3"/>
    </row>
    <row r="50" spans="1:7" ht="12.75">
      <c r="A50" s="41" t="s">
        <v>167</v>
      </c>
      <c r="B50" s="152" t="s">
        <v>13</v>
      </c>
      <c r="C50" s="152">
        <v>66000</v>
      </c>
      <c r="D50" s="152">
        <v>32000</v>
      </c>
      <c r="E50" s="152" t="s">
        <v>13</v>
      </c>
      <c r="F50" s="153">
        <v>98000</v>
      </c>
      <c r="G50" s="3"/>
    </row>
    <row r="51" spans="1:7" ht="12.75">
      <c r="A51" s="41"/>
      <c r="B51" s="78"/>
      <c r="C51" s="78"/>
      <c r="D51" s="78"/>
      <c r="E51" s="79"/>
      <c r="F51" s="80"/>
      <c r="G51" s="3"/>
    </row>
    <row r="52" spans="1:7" ht="12.75">
      <c r="A52" s="40" t="s">
        <v>67</v>
      </c>
      <c r="B52" s="148" t="s">
        <v>13</v>
      </c>
      <c r="C52" s="148">
        <v>594320</v>
      </c>
      <c r="D52" s="148" t="s">
        <v>13</v>
      </c>
      <c r="E52" s="148">
        <v>12129</v>
      </c>
      <c r="F52" s="149">
        <v>606449</v>
      </c>
      <c r="G52" s="3"/>
    </row>
    <row r="53" spans="1:7" ht="12.75">
      <c r="A53" s="40" t="s">
        <v>68</v>
      </c>
      <c r="B53" s="148">
        <v>289060</v>
      </c>
      <c r="C53" s="148">
        <v>533670</v>
      </c>
      <c r="D53" s="148">
        <v>8550</v>
      </c>
      <c r="E53" s="148">
        <v>8500</v>
      </c>
      <c r="F53" s="149">
        <v>839780</v>
      </c>
      <c r="G53" s="3"/>
    </row>
    <row r="54" spans="1:7" ht="12.75">
      <c r="A54" s="40" t="s">
        <v>69</v>
      </c>
      <c r="B54" s="148">
        <v>4500</v>
      </c>
      <c r="C54" s="148">
        <v>403756</v>
      </c>
      <c r="D54" s="148">
        <v>35164</v>
      </c>
      <c r="E54" s="148">
        <v>8415</v>
      </c>
      <c r="F54" s="149">
        <v>451835</v>
      </c>
      <c r="G54" s="3"/>
    </row>
    <row r="55" spans="1:7" ht="12.75">
      <c r="A55" s="40" t="s">
        <v>70</v>
      </c>
      <c r="B55" s="148" t="s">
        <v>13</v>
      </c>
      <c r="C55" s="148">
        <v>298681</v>
      </c>
      <c r="D55" s="148" t="s">
        <v>13</v>
      </c>
      <c r="E55" s="148">
        <v>2300</v>
      </c>
      <c r="F55" s="149">
        <v>300981</v>
      </c>
      <c r="G55" s="3"/>
    </row>
    <row r="56" spans="1:7" ht="12.75">
      <c r="A56" s="40" t="s">
        <v>71</v>
      </c>
      <c r="B56" s="148">
        <v>12424</v>
      </c>
      <c r="C56" s="148">
        <v>294748</v>
      </c>
      <c r="D56" s="148">
        <v>3106</v>
      </c>
      <c r="E56" s="148">
        <v>311</v>
      </c>
      <c r="F56" s="149">
        <v>310589</v>
      </c>
      <c r="G56" s="3"/>
    </row>
    <row r="57" spans="1:7" ht="12.75">
      <c r="A57" s="41" t="s">
        <v>168</v>
      </c>
      <c r="B57" s="150">
        <v>305984</v>
      </c>
      <c r="C57" s="150">
        <v>2125175</v>
      </c>
      <c r="D57" s="150">
        <v>46820</v>
      </c>
      <c r="E57" s="150">
        <v>31655</v>
      </c>
      <c r="F57" s="151">
        <v>2509634</v>
      </c>
      <c r="G57" s="3"/>
    </row>
    <row r="58" spans="1:7" ht="12.75">
      <c r="A58" s="41"/>
      <c r="B58" s="78"/>
      <c r="C58" s="78"/>
      <c r="D58" s="81"/>
      <c r="E58" s="79"/>
      <c r="F58" s="80"/>
      <c r="G58" s="3"/>
    </row>
    <row r="59" spans="1:7" ht="12.75">
      <c r="A59" s="40" t="s">
        <v>72</v>
      </c>
      <c r="B59" s="148" t="s">
        <v>13</v>
      </c>
      <c r="C59" s="148">
        <v>93049</v>
      </c>
      <c r="D59" s="148" t="s">
        <v>13</v>
      </c>
      <c r="E59" s="148" t="s">
        <v>13</v>
      </c>
      <c r="F59" s="149">
        <v>93049</v>
      </c>
      <c r="G59" s="3"/>
    </row>
    <row r="60" spans="1:7" ht="12.75">
      <c r="A60" s="40" t="s">
        <v>73</v>
      </c>
      <c r="B60" s="148" t="s">
        <v>13</v>
      </c>
      <c r="C60" s="148">
        <v>103047</v>
      </c>
      <c r="D60" s="148">
        <v>28363</v>
      </c>
      <c r="E60" s="148">
        <v>794</v>
      </c>
      <c r="F60" s="149">
        <v>132204</v>
      </c>
      <c r="G60" s="3"/>
    </row>
    <row r="61" spans="1:7" ht="12.75">
      <c r="A61" s="40" t="s">
        <v>74</v>
      </c>
      <c r="B61" s="148">
        <v>620</v>
      </c>
      <c r="C61" s="148">
        <v>100513</v>
      </c>
      <c r="D61" s="148">
        <v>20701</v>
      </c>
      <c r="E61" s="148">
        <v>263</v>
      </c>
      <c r="F61" s="149">
        <v>122097</v>
      </c>
      <c r="G61" s="3"/>
    </row>
    <row r="62" spans="1:7" ht="12.75">
      <c r="A62" s="41" t="s">
        <v>169</v>
      </c>
      <c r="B62" s="150">
        <v>620</v>
      </c>
      <c r="C62" s="150">
        <v>296609</v>
      </c>
      <c r="D62" s="150">
        <v>49064</v>
      </c>
      <c r="E62" s="150">
        <v>1057</v>
      </c>
      <c r="F62" s="151">
        <v>347350</v>
      </c>
      <c r="G62" s="3"/>
    </row>
    <row r="63" spans="1:7" ht="12.75">
      <c r="A63" s="41"/>
      <c r="B63" s="78"/>
      <c r="C63" s="78"/>
      <c r="D63" s="78"/>
      <c r="E63" s="79"/>
      <c r="F63" s="80"/>
      <c r="G63" s="3"/>
    </row>
    <row r="64" spans="1:7" ht="12.75">
      <c r="A64" s="41" t="s">
        <v>170</v>
      </c>
      <c r="B64" s="152" t="s">
        <v>13</v>
      </c>
      <c r="C64" s="152">
        <v>399960.2209866891</v>
      </c>
      <c r="D64" s="152">
        <v>132907.95868440234</v>
      </c>
      <c r="E64" s="152">
        <v>17599.82032890862</v>
      </c>
      <c r="F64" s="153">
        <v>550468</v>
      </c>
      <c r="G64" s="3"/>
    </row>
    <row r="65" spans="1:7" ht="12.75">
      <c r="A65" s="41"/>
      <c r="B65" s="78"/>
      <c r="C65" s="78"/>
      <c r="D65" s="78"/>
      <c r="E65" s="79"/>
      <c r="F65" s="80"/>
      <c r="G65" s="3"/>
    </row>
    <row r="66" spans="1:7" ht="12.75">
      <c r="A66" s="40" t="s">
        <v>75</v>
      </c>
      <c r="B66" s="148">
        <v>1613388</v>
      </c>
      <c r="C66" s="148">
        <v>256587</v>
      </c>
      <c r="D66" s="148">
        <v>71922</v>
      </c>
      <c r="E66" s="148">
        <v>1944</v>
      </c>
      <c r="F66" s="149">
        <v>1943841</v>
      </c>
      <c r="G66" s="3"/>
    </row>
    <row r="67" spans="1:7" ht="12.75">
      <c r="A67" s="40" t="s">
        <v>76</v>
      </c>
      <c r="B67" s="148">
        <v>500918</v>
      </c>
      <c r="C67" s="148">
        <v>711180</v>
      </c>
      <c r="D67" s="148">
        <v>22263</v>
      </c>
      <c r="E67" s="148">
        <v>2474</v>
      </c>
      <c r="F67" s="149">
        <v>1236835</v>
      </c>
      <c r="G67" s="3"/>
    </row>
    <row r="68" spans="1:7" ht="12.75">
      <c r="A68" s="41" t="s">
        <v>171</v>
      </c>
      <c r="B68" s="150">
        <v>2114306</v>
      </c>
      <c r="C68" s="150">
        <v>967767</v>
      </c>
      <c r="D68" s="150">
        <v>94185</v>
      </c>
      <c r="E68" s="150">
        <v>4418</v>
      </c>
      <c r="F68" s="151">
        <v>3180676</v>
      </c>
      <c r="G68" s="3"/>
    </row>
    <row r="69" spans="1:7" ht="12.75">
      <c r="A69" s="41"/>
      <c r="B69" s="78"/>
      <c r="C69" s="78"/>
      <c r="D69" s="78"/>
      <c r="E69" s="79"/>
      <c r="F69" s="80"/>
      <c r="G69" s="3"/>
    </row>
    <row r="70" spans="1:7" ht="12.75">
      <c r="A70" s="40" t="s">
        <v>77</v>
      </c>
      <c r="B70" s="148">
        <v>10651</v>
      </c>
      <c r="C70" s="148">
        <v>31952</v>
      </c>
      <c r="D70" s="148">
        <v>168281</v>
      </c>
      <c r="E70" s="148">
        <v>2130</v>
      </c>
      <c r="F70" s="149">
        <v>213014</v>
      </c>
      <c r="G70" s="3"/>
    </row>
    <row r="71" spans="1:7" ht="12.75">
      <c r="A71" s="40" t="s">
        <v>78</v>
      </c>
      <c r="B71" s="148">
        <v>1565</v>
      </c>
      <c r="C71" s="148">
        <v>9600</v>
      </c>
      <c r="D71" s="148">
        <v>325</v>
      </c>
      <c r="E71" s="148" t="s">
        <v>13</v>
      </c>
      <c r="F71" s="149">
        <v>11490</v>
      </c>
      <c r="G71" s="3"/>
    </row>
    <row r="72" spans="1:7" ht="12.75">
      <c r="A72" s="40" t="s">
        <v>79</v>
      </c>
      <c r="B72" s="148">
        <v>64118</v>
      </c>
      <c r="C72" s="148">
        <v>512950</v>
      </c>
      <c r="D72" s="148">
        <v>64118</v>
      </c>
      <c r="E72" s="148" t="s">
        <v>13</v>
      </c>
      <c r="F72" s="149">
        <v>641186</v>
      </c>
      <c r="G72" s="3"/>
    </row>
    <row r="73" spans="1:7" ht="12.75">
      <c r="A73" s="40" t="s">
        <v>80</v>
      </c>
      <c r="B73" s="148" t="s">
        <v>13</v>
      </c>
      <c r="C73" s="148">
        <v>438272</v>
      </c>
      <c r="D73" s="148" t="s">
        <v>13</v>
      </c>
      <c r="E73" s="148" t="s">
        <v>13</v>
      </c>
      <c r="F73" s="149">
        <v>438272</v>
      </c>
      <c r="G73" s="3"/>
    </row>
    <row r="74" spans="1:7" ht="12.75">
      <c r="A74" s="40" t="s">
        <v>81</v>
      </c>
      <c r="B74" s="148" t="s">
        <v>13</v>
      </c>
      <c r="C74" s="148">
        <v>225436</v>
      </c>
      <c r="D74" s="148" t="s">
        <v>13</v>
      </c>
      <c r="E74" s="148" t="s">
        <v>13</v>
      </c>
      <c r="F74" s="149">
        <v>225436</v>
      </c>
      <c r="G74" s="3"/>
    </row>
    <row r="75" spans="1:7" ht="12.75">
      <c r="A75" s="40" t="s">
        <v>82</v>
      </c>
      <c r="B75" s="148" t="s">
        <v>13</v>
      </c>
      <c r="C75" s="148">
        <v>193139</v>
      </c>
      <c r="D75" s="148">
        <v>48285</v>
      </c>
      <c r="E75" s="148" t="s">
        <v>13</v>
      </c>
      <c r="F75" s="149">
        <v>241424</v>
      </c>
      <c r="G75" s="3"/>
    </row>
    <row r="76" spans="1:7" ht="12.75">
      <c r="A76" s="40" t="s">
        <v>83</v>
      </c>
      <c r="B76" s="148" t="s">
        <v>13</v>
      </c>
      <c r="C76" s="148" t="s">
        <v>13</v>
      </c>
      <c r="D76" s="148" t="s">
        <v>13</v>
      </c>
      <c r="E76" s="148" t="s">
        <v>13</v>
      </c>
      <c r="F76" s="149" t="s">
        <v>13</v>
      </c>
      <c r="G76" s="3"/>
    </row>
    <row r="77" spans="1:7" ht="12.75">
      <c r="A77" s="40" t="s">
        <v>84</v>
      </c>
      <c r="B77" s="148">
        <v>112000</v>
      </c>
      <c r="C77" s="148">
        <v>208000</v>
      </c>
      <c r="D77" s="148">
        <v>9600</v>
      </c>
      <c r="E77" s="148">
        <v>6400</v>
      </c>
      <c r="F77" s="149">
        <v>336000</v>
      </c>
      <c r="G77" s="3"/>
    </row>
    <row r="78" spans="1:7" ht="12.75">
      <c r="A78" s="41" t="s">
        <v>172</v>
      </c>
      <c r="B78" s="150">
        <v>188334</v>
      </c>
      <c r="C78" s="150">
        <v>1619349</v>
      </c>
      <c r="D78" s="150">
        <v>290609</v>
      </c>
      <c r="E78" s="150">
        <v>8530</v>
      </c>
      <c r="F78" s="151">
        <v>2106822</v>
      </c>
      <c r="G78" s="3"/>
    </row>
    <row r="79" spans="1:7" ht="12.75">
      <c r="A79" s="41"/>
      <c r="B79" s="78"/>
      <c r="C79" s="81"/>
      <c r="D79" s="78"/>
      <c r="E79" s="79"/>
      <c r="F79" s="80"/>
      <c r="G79" s="3"/>
    </row>
    <row r="80" spans="1:7" ht="12.75">
      <c r="A80" s="40" t="s">
        <v>85</v>
      </c>
      <c r="B80" s="148" t="s">
        <v>13</v>
      </c>
      <c r="C80" s="148" t="s">
        <v>13</v>
      </c>
      <c r="D80" s="148">
        <v>57237</v>
      </c>
      <c r="E80" s="148" t="s">
        <v>13</v>
      </c>
      <c r="F80" s="149">
        <v>57237</v>
      </c>
      <c r="G80" s="3"/>
    </row>
    <row r="81" spans="1:7" ht="12.75">
      <c r="A81" s="40" t="s">
        <v>86</v>
      </c>
      <c r="B81" s="148" t="s">
        <v>13</v>
      </c>
      <c r="C81" s="148" t="s">
        <v>13</v>
      </c>
      <c r="D81" s="148">
        <v>7948</v>
      </c>
      <c r="E81" s="148">
        <v>883</v>
      </c>
      <c r="F81" s="149">
        <v>8831</v>
      </c>
      <c r="G81" s="3"/>
    </row>
    <row r="82" spans="1:7" ht="12.75">
      <c r="A82" s="41" t="s">
        <v>173</v>
      </c>
      <c r="B82" s="150" t="s">
        <v>13</v>
      </c>
      <c r="C82" s="150" t="s">
        <v>13</v>
      </c>
      <c r="D82" s="150">
        <v>65185</v>
      </c>
      <c r="E82" s="150">
        <v>883</v>
      </c>
      <c r="F82" s="151">
        <v>66068</v>
      </c>
      <c r="G82" s="3"/>
    </row>
    <row r="83" spans="1:7" ht="12.75">
      <c r="A83" s="41"/>
      <c r="B83" s="78"/>
      <c r="C83" s="81"/>
      <c r="D83" s="78"/>
      <c r="E83" s="79"/>
      <c r="F83" s="86"/>
      <c r="G83" s="3"/>
    </row>
    <row r="84" spans="1:7" ht="13.5" thickBot="1">
      <c r="A84" s="42" t="s">
        <v>87</v>
      </c>
      <c r="B84" s="154">
        <v>2782694</v>
      </c>
      <c r="C84" s="154">
        <v>10192334.220986689</v>
      </c>
      <c r="D84" s="154">
        <v>3565150.9586844025</v>
      </c>
      <c r="E84" s="154">
        <v>120467.82032890862</v>
      </c>
      <c r="F84" s="155">
        <v>16660647</v>
      </c>
      <c r="G84" s="3"/>
    </row>
    <row r="85" spans="6:7" ht="12.75">
      <c r="F85" s="64"/>
      <c r="G85" s="3"/>
    </row>
  </sheetData>
  <mergeCells count="5">
    <mergeCell ref="A1:F1"/>
    <mergeCell ref="A3:F3"/>
    <mergeCell ref="B5:D5"/>
    <mergeCell ref="E5:E6"/>
    <mergeCell ref="F5:F6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6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J85"/>
  <sheetViews>
    <sheetView showGridLines="0" zoomScale="75" zoomScaleNormal="75" workbookViewId="0" topLeftCell="A1">
      <selection activeCell="I15" sqref="I15"/>
    </sheetView>
  </sheetViews>
  <sheetFormatPr defaultColWidth="11.421875" defaultRowHeight="12.75"/>
  <cols>
    <col min="1" max="1" width="30.7109375" style="58" customWidth="1"/>
    <col min="2" max="6" width="17.7109375" style="58" customWidth="1"/>
    <col min="7" max="16384" width="11.421875" style="58" customWidth="1"/>
  </cols>
  <sheetData>
    <row r="1" spans="1:6" s="57" customFormat="1" ht="18">
      <c r="A1" s="182" t="s">
        <v>0</v>
      </c>
      <c r="B1" s="182"/>
      <c r="C1" s="182"/>
      <c r="D1" s="182"/>
      <c r="E1" s="182"/>
      <c r="F1" s="182"/>
    </row>
    <row r="2" ht="12.75">
      <c r="A2" s="215" t="s">
        <v>183</v>
      </c>
    </row>
    <row r="3" spans="1:10" ht="15">
      <c r="A3" s="173" t="s">
        <v>155</v>
      </c>
      <c r="B3" s="173"/>
      <c r="C3" s="173"/>
      <c r="D3" s="173"/>
      <c r="E3" s="173"/>
      <c r="F3" s="173"/>
      <c r="G3" s="59"/>
      <c r="H3" s="59"/>
      <c r="I3" s="59"/>
      <c r="J3" s="59"/>
    </row>
    <row r="4" spans="1:10" ht="15" thickBot="1">
      <c r="A4" s="59"/>
      <c r="B4" s="59"/>
      <c r="C4" s="59"/>
      <c r="D4" s="59"/>
      <c r="E4" s="59"/>
      <c r="F4" s="59"/>
      <c r="G4" s="60"/>
      <c r="H4" s="59"/>
      <c r="I4" s="59"/>
      <c r="J4" s="59"/>
    </row>
    <row r="5" spans="1:7" ht="12.75">
      <c r="A5" s="61" t="s">
        <v>37</v>
      </c>
      <c r="B5" s="183" t="s">
        <v>38</v>
      </c>
      <c r="C5" s="184"/>
      <c r="D5" s="185"/>
      <c r="E5" s="186" t="s">
        <v>40</v>
      </c>
      <c r="F5" s="188" t="s">
        <v>8</v>
      </c>
      <c r="G5" s="3"/>
    </row>
    <row r="6" spans="1:7" ht="13.5" thickBot="1">
      <c r="A6" s="38" t="s">
        <v>39</v>
      </c>
      <c r="B6" s="62" t="s">
        <v>41</v>
      </c>
      <c r="C6" s="63" t="s">
        <v>42</v>
      </c>
      <c r="D6" s="63" t="s">
        <v>43</v>
      </c>
      <c r="E6" s="190"/>
      <c r="F6" s="191"/>
      <c r="G6" s="3"/>
    </row>
    <row r="7" spans="1:7" ht="12.75">
      <c r="A7" s="39" t="s">
        <v>44</v>
      </c>
      <c r="B7" s="70" t="s">
        <v>154</v>
      </c>
      <c r="C7" s="71" t="s">
        <v>154</v>
      </c>
      <c r="D7" s="71">
        <v>45.54</v>
      </c>
      <c r="E7" s="72" t="s">
        <v>154</v>
      </c>
      <c r="F7" s="73">
        <v>45.54</v>
      </c>
      <c r="G7" s="3"/>
    </row>
    <row r="8" spans="1:7" ht="12.75">
      <c r="A8" s="40" t="s">
        <v>45</v>
      </c>
      <c r="B8" s="74" t="s">
        <v>154</v>
      </c>
      <c r="C8" s="74" t="s">
        <v>154</v>
      </c>
      <c r="D8" s="74">
        <v>128.1647</v>
      </c>
      <c r="E8" s="75" t="s">
        <v>154</v>
      </c>
      <c r="F8" s="76">
        <v>128.1647</v>
      </c>
      <c r="G8" s="3"/>
    </row>
    <row r="9" spans="1:7" ht="12.75">
      <c r="A9" s="40" t="s">
        <v>46</v>
      </c>
      <c r="B9" s="74" t="s">
        <v>154</v>
      </c>
      <c r="C9" s="77" t="s">
        <v>154</v>
      </c>
      <c r="D9" s="74">
        <v>158.52</v>
      </c>
      <c r="E9" s="75">
        <v>1.56</v>
      </c>
      <c r="F9" s="76">
        <v>160.08</v>
      </c>
      <c r="G9" s="3"/>
    </row>
    <row r="10" spans="1:7" ht="12.75">
      <c r="A10" s="40" t="s">
        <v>47</v>
      </c>
      <c r="B10" s="74" t="s">
        <v>154</v>
      </c>
      <c r="C10" s="74" t="s">
        <v>154</v>
      </c>
      <c r="D10" s="74">
        <v>80.3412</v>
      </c>
      <c r="E10" s="75">
        <v>1.2051</v>
      </c>
      <c r="F10" s="76">
        <v>81.5463</v>
      </c>
      <c r="G10" s="3"/>
    </row>
    <row r="11" spans="1:7" ht="12.75">
      <c r="A11" s="41" t="str">
        <f>UPPER(" Galicia")</f>
        <v> GALICIA</v>
      </c>
      <c r="B11" s="78" t="s">
        <v>154</v>
      </c>
      <c r="C11" s="78" t="s">
        <v>154</v>
      </c>
      <c r="D11" s="78">
        <v>412.5659</v>
      </c>
      <c r="E11" s="79">
        <v>2.7651000000000003</v>
      </c>
      <c r="F11" s="80">
        <v>415.331</v>
      </c>
      <c r="G11" s="3"/>
    </row>
    <row r="12" spans="1:7" ht="12.75">
      <c r="A12" s="41"/>
      <c r="B12" s="78"/>
      <c r="C12" s="81"/>
      <c r="D12" s="78"/>
      <c r="E12" s="79"/>
      <c r="F12" s="80"/>
      <c r="G12" s="3"/>
    </row>
    <row r="13" spans="1:7" ht="12.75">
      <c r="A13" s="41" t="str">
        <f>UPPER(" P. de Asturias")</f>
        <v> P. DE ASTURIAS</v>
      </c>
      <c r="B13" s="78" t="s">
        <v>154</v>
      </c>
      <c r="C13" s="83">
        <v>91.596</v>
      </c>
      <c r="D13" s="78" t="s">
        <v>154</v>
      </c>
      <c r="E13" s="79" t="s">
        <v>154</v>
      </c>
      <c r="F13" s="80">
        <v>91.596</v>
      </c>
      <c r="G13" s="3"/>
    </row>
    <row r="14" spans="1:7" ht="12.75">
      <c r="A14" s="41"/>
      <c r="B14" s="78"/>
      <c r="C14" s="83"/>
      <c r="D14" s="78"/>
      <c r="E14" s="79"/>
      <c r="F14" s="80"/>
      <c r="G14" s="3"/>
    </row>
    <row r="15" spans="1:7" ht="12.75">
      <c r="A15" s="41" t="str">
        <f>UPPER(" Cantabria")</f>
        <v> CANTABRIA</v>
      </c>
      <c r="B15" s="78" t="s">
        <v>154</v>
      </c>
      <c r="C15" s="81" t="s">
        <v>154</v>
      </c>
      <c r="D15" s="78">
        <v>103.93</v>
      </c>
      <c r="E15" s="79">
        <v>0.05</v>
      </c>
      <c r="F15" s="80">
        <v>103.98</v>
      </c>
      <c r="G15" s="3"/>
    </row>
    <row r="16" spans="1:7" ht="12.75">
      <c r="A16" s="41"/>
      <c r="B16" s="78"/>
      <c r="C16" s="81"/>
      <c r="D16" s="78"/>
      <c r="E16" s="79"/>
      <c r="F16" s="80"/>
      <c r="G16" s="3"/>
    </row>
    <row r="17" spans="1:7" ht="12.75">
      <c r="A17" s="40" t="s">
        <v>48</v>
      </c>
      <c r="B17" s="74" t="s">
        <v>154</v>
      </c>
      <c r="C17" s="74">
        <v>39.94</v>
      </c>
      <c r="D17" s="74">
        <v>101.592</v>
      </c>
      <c r="E17" s="75" t="s">
        <v>154</v>
      </c>
      <c r="F17" s="76">
        <v>141.53199999999998</v>
      </c>
      <c r="G17" s="3"/>
    </row>
    <row r="18" spans="1:7" ht="12.75">
      <c r="A18" s="40" t="s">
        <v>49</v>
      </c>
      <c r="B18" s="74" t="s">
        <v>154</v>
      </c>
      <c r="C18" s="77" t="s">
        <v>154</v>
      </c>
      <c r="D18" s="74">
        <v>300.356</v>
      </c>
      <c r="E18" s="75" t="s">
        <v>154</v>
      </c>
      <c r="F18" s="76">
        <v>300.356</v>
      </c>
      <c r="G18" s="3"/>
    </row>
    <row r="19" spans="1:7" ht="12.75">
      <c r="A19" s="40" t="s">
        <v>50</v>
      </c>
      <c r="B19" s="74" t="s">
        <v>154</v>
      </c>
      <c r="C19" s="77" t="s">
        <v>154</v>
      </c>
      <c r="D19" s="74">
        <v>135.948</v>
      </c>
      <c r="E19" s="75" t="s">
        <v>154</v>
      </c>
      <c r="F19" s="76">
        <v>135.948</v>
      </c>
      <c r="G19" s="3"/>
    </row>
    <row r="20" spans="1:7" ht="12.75">
      <c r="A20" s="41" t="str">
        <f>UPPER(" País Vasco")</f>
        <v> PAÍS VASCO</v>
      </c>
      <c r="B20" s="78" t="s">
        <v>154</v>
      </c>
      <c r="C20" s="78">
        <v>39.94</v>
      </c>
      <c r="D20" s="78">
        <v>537.896</v>
      </c>
      <c r="E20" s="79" t="s">
        <v>154</v>
      </c>
      <c r="F20" s="80">
        <v>577.836</v>
      </c>
      <c r="G20" s="3"/>
    </row>
    <row r="21" spans="1:7" ht="12.75">
      <c r="A21" s="41"/>
      <c r="B21" s="78"/>
      <c r="C21" s="78"/>
      <c r="D21" s="78"/>
      <c r="E21" s="79"/>
      <c r="F21" s="80"/>
      <c r="G21" s="3"/>
    </row>
    <row r="22" spans="1:7" ht="12.75">
      <c r="A22" s="41" t="str">
        <f>UPPER(" Navarra")</f>
        <v> NAVARRA</v>
      </c>
      <c r="B22" s="78" t="s">
        <v>154</v>
      </c>
      <c r="C22" s="78">
        <v>839.6437199999999</v>
      </c>
      <c r="D22" s="78">
        <v>329.65394</v>
      </c>
      <c r="E22" s="79" t="s">
        <v>154</v>
      </c>
      <c r="F22" s="80">
        <v>1169.29766</v>
      </c>
      <c r="G22" s="3"/>
    </row>
    <row r="23" spans="1:7" ht="12.75">
      <c r="A23" s="41"/>
      <c r="B23" s="78"/>
      <c r="C23" s="78"/>
      <c r="D23" s="78"/>
      <c r="E23" s="79"/>
      <c r="F23" s="80"/>
      <c r="G23" s="3"/>
    </row>
    <row r="24" spans="1:7" ht="12.75">
      <c r="A24" s="41" t="str">
        <f>UPPER(" La Rioja")</f>
        <v> LA RIOJA</v>
      </c>
      <c r="B24" s="78" t="s">
        <v>154</v>
      </c>
      <c r="C24" s="78">
        <v>182.56435399999998</v>
      </c>
      <c r="D24" s="78">
        <v>41.033556000000004</v>
      </c>
      <c r="E24" s="79">
        <v>5.3748000000000005</v>
      </c>
      <c r="F24" s="80">
        <v>228.97270999999998</v>
      </c>
      <c r="G24" s="3"/>
    </row>
    <row r="25" spans="1:7" ht="12.75">
      <c r="A25" s="41"/>
      <c r="B25" s="78"/>
      <c r="C25" s="78"/>
      <c r="D25" s="81"/>
      <c r="E25" s="79"/>
      <c r="F25" s="80"/>
      <c r="G25" s="3"/>
    </row>
    <row r="26" spans="1:7" ht="12.75">
      <c r="A26" s="40" t="s">
        <v>51</v>
      </c>
      <c r="B26" s="78" t="s">
        <v>154</v>
      </c>
      <c r="C26" s="74">
        <v>1129.3909199999998</v>
      </c>
      <c r="D26" s="77" t="s">
        <v>154</v>
      </c>
      <c r="E26" s="75">
        <v>3.2143999999999995</v>
      </c>
      <c r="F26" s="76">
        <v>1132.60532</v>
      </c>
      <c r="G26" s="3"/>
    </row>
    <row r="27" spans="1:7" ht="12.75">
      <c r="A27" s="40" t="s">
        <v>52</v>
      </c>
      <c r="B27" s="74">
        <v>38.69283184558992</v>
      </c>
      <c r="C27" s="74">
        <v>944.2580331266453</v>
      </c>
      <c r="D27" s="74">
        <v>43.423655027764816</v>
      </c>
      <c r="E27" s="75">
        <v>10.288200000000002</v>
      </c>
      <c r="F27" s="76">
        <v>1036.66272</v>
      </c>
      <c r="G27" s="3"/>
    </row>
    <row r="28" spans="1:7" ht="12.75">
      <c r="A28" s="40" t="s">
        <v>53</v>
      </c>
      <c r="B28" s="74" t="s">
        <v>154</v>
      </c>
      <c r="C28" s="74">
        <v>1600.6144500000003</v>
      </c>
      <c r="D28" s="77" t="s">
        <v>154</v>
      </c>
      <c r="E28" s="75">
        <v>36.722</v>
      </c>
      <c r="F28" s="76">
        <v>1637.3364500000002</v>
      </c>
      <c r="G28" s="3"/>
    </row>
    <row r="29" spans="1:7" ht="12.75">
      <c r="A29" s="41" t="str">
        <f>UPPER(" Aragón")</f>
        <v> ARAGÓN</v>
      </c>
      <c r="B29" s="78">
        <v>38.69283184558992</v>
      </c>
      <c r="C29" s="78">
        <v>3674.2634031266452</v>
      </c>
      <c r="D29" s="78">
        <v>43.423655027764816</v>
      </c>
      <c r="E29" s="79">
        <v>50.2246</v>
      </c>
      <c r="F29" s="80">
        <v>3806.60449</v>
      </c>
      <c r="G29" s="3"/>
    </row>
    <row r="30" spans="1:7" ht="12.75">
      <c r="A30" s="41"/>
      <c r="B30" s="78"/>
      <c r="C30" s="78"/>
      <c r="D30" s="78"/>
      <c r="E30" s="79"/>
      <c r="F30" s="80"/>
      <c r="G30" s="3"/>
    </row>
    <row r="31" spans="1:7" ht="12.75">
      <c r="A31" s="40" t="s">
        <v>54</v>
      </c>
      <c r="B31" s="74" t="s">
        <v>154</v>
      </c>
      <c r="C31" s="74">
        <v>330.19</v>
      </c>
      <c r="D31" s="74">
        <v>11.78</v>
      </c>
      <c r="E31" s="75">
        <v>5.08</v>
      </c>
      <c r="F31" s="76">
        <v>347.05</v>
      </c>
      <c r="G31" s="3"/>
    </row>
    <row r="32" spans="1:7" ht="12.75">
      <c r="A32" s="40" t="s">
        <v>55</v>
      </c>
      <c r="B32" s="74" t="s">
        <v>154</v>
      </c>
      <c r="C32" s="74" t="s">
        <v>154</v>
      </c>
      <c r="D32" s="82">
        <v>194.1296</v>
      </c>
      <c r="E32" s="75" t="s">
        <v>154</v>
      </c>
      <c r="F32" s="76">
        <v>194.1296</v>
      </c>
      <c r="G32" s="3"/>
    </row>
    <row r="33" spans="1:7" ht="12.75">
      <c r="A33" s="40" t="s">
        <v>56</v>
      </c>
      <c r="B33" s="74" t="s">
        <v>154</v>
      </c>
      <c r="C33" s="74">
        <v>346.692</v>
      </c>
      <c r="D33" s="77" t="s">
        <v>154</v>
      </c>
      <c r="E33" s="75">
        <v>7.725</v>
      </c>
      <c r="F33" s="76">
        <v>354.41700000000003</v>
      </c>
      <c r="G33" s="3"/>
    </row>
    <row r="34" spans="1:7" ht="12.75">
      <c r="A34" s="40" t="s">
        <v>57</v>
      </c>
      <c r="B34" s="74" t="s">
        <v>154</v>
      </c>
      <c r="C34" s="74">
        <v>79</v>
      </c>
      <c r="D34" s="74">
        <v>15</v>
      </c>
      <c r="E34" s="75">
        <v>0.13</v>
      </c>
      <c r="F34" s="76">
        <v>94.13</v>
      </c>
      <c r="G34" s="3"/>
    </row>
    <row r="35" spans="1:7" ht="12.75">
      <c r="A35" s="41" t="str">
        <f>UPPER(" Cataluña")</f>
        <v> CATALUÑA</v>
      </c>
      <c r="B35" s="78" t="s">
        <v>154</v>
      </c>
      <c r="C35" s="78">
        <v>755.8820000000001</v>
      </c>
      <c r="D35" s="78">
        <v>220.9096</v>
      </c>
      <c r="E35" s="79">
        <v>12.935</v>
      </c>
      <c r="F35" s="80">
        <v>989.7266</v>
      </c>
      <c r="G35" s="3"/>
    </row>
    <row r="36" spans="1:7" ht="12.75">
      <c r="A36" s="41"/>
      <c r="B36" s="78"/>
      <c r="C36" s="78"/>
      <c r="D36" s="81"/>
      <c r="E36" s="79"/>
      <c r="F36" s="80"/>
      <c r="G36" s="3"/>
    </row>
    <row r="37" spans="1:7" ht="12.75">
      <c r="A37" s="41" t="str">
        <f>UPPER(" Baleares")</f>
        <v> BALEARES</v>
      </c>
      <c r="B37" s="78" t="s">
        <v>154</v>
      </c>
      <c r="C37" s="78">
        <v>348.8</v>
      </c>
      <c r="D37" s="83">
        <v>159.1</v>
      </c>
      <c r="E37" s="79" t="s">
        <v>154</v>
      </c>
      <c r="F37" s="80">
        <v>507.9</v>
      </c>
      <c r="G37" s="3"/>
    </row>
    <row r="38" spans="1:7" ht="12.75">
      <c r="A38" s="41"/>
      <c r="B38" s="78"/>
      <c r="C38" s="78"/>
      <c r="D38" s="83"/>
      <c r="E38" s="79"/>
      <c r="F38" s="80"/>
      <c r="G38" s="3"/>
    </row>
    <row r="39" spans="1:7" ht="12.75">
      <c r="A39" s="40" t="s">
        <v>58</v>
      </c>
      <c r="B39" s="74">
        <v>1.9</v>
      </c>
      <c r="C39" s="74">
        <v>404.1</v>
      </c>
      <c r="D39" s="74">
        <v>47.6</v>
      </c>
      <c r="E39" s="75">
        <v>3.96</v>
      </c>
      <c r="F39" s="76">
        <v>457.56</v>
      </c>
      <c r="G39" s="3"/>
    </row>
    <row r="40" spans="1:7" ht="12.75">
      <c r="A40" s="40" t="s">
        <v>59</v>
      </c>
      <c r="B40" s="74" t="s">
        <v>154</v>
      </c>
      <c r="C40" s="74">
        <v>28.62</v>
      </c>
      <c r="D40" s="74">
        <v>398.405</v>
      </c>
      <c r="E40" s="75">
        <v>0.3</v>
      </c>
      <c r="F40" s="76">
        <v>427.325</v>
      </c>
      <c r="G40" s="3"/>
    </row>
    <row r="41" spans="1:7" ht="12.75">
      <c r="A41" s="40" t="s">
        <v>60</v>
      </c>
      <c r="B41" s="74">
        <v>252.3</v>
      </c>
      <c r="C41" s="74">
        <v>13.75</v>
      </c>
      <c r="D41" s="74">
        <v>857.43</v>
      </c>
      <c r="E41" s="75">
        <v>3</v>
      </c>
      <c r="F41" s="76">
        <v>1126.48</v>
      </c>
      <c r="G41" s="3"/>
    </row>
    <row r="42" spans="1:7" ht="12.75">
      <c r="A42" s="40" t="s">
        <v>61</v>
      </c>
      <c r="B42" s="74" t="s">
        <v>154</v>
      </c>
      <c r="C42" s="74" t="s">
        <v>154</v>
      </c>
      <c r="D42" s="74">
        <v>563.496</v>
      </c>
      <c r="E42" s="75">
        <v>0.438</v>
      </c>
      <c r="F42" s="76">
        <v>563.934</v>
      </c>
      <c r="G42" s="3"/>
    </row>
    <row r="43" spans="1:7" ht="12.75">
      <c r="A43" s="40" t="s">
        <v>62</v>
      </c>
      <c r="B43" s="84">
        <v>2.76</v>
      </c>
      <c r="C43" s="74">
        <v>643.13711</v>
      </c>
      <c r="D43" s="74">
        <v>275.15544</v>
      </c>
      <c r="E43" s="75">
        <v>3.30792</v>
      </c>
      <c r="F43" s="76">
        <v>924.36047</v>
      </c>
      <c r="G43" s="3"/>
    </row>
    <row r="44" spans="1:7" ht="12.75">
      <c r="A44" s="40" t="s">
        <v>63</v>
      </c>
      <c r="B44" s="74">
        <v>161</v>
      </c>
      <c r="C44" s="74">
        <v>481.36</v>
      </c>
      <c r="D44" s="74">
        <v>193.23</v>
      </c>
      <c r="E44" s="75">
        <v>0.76</v>
      </c>
      <c r="F44" s="76">
        <v>836.35</v>
      </c>
      <c r="G44" s="3"/>
    </row>
    <row r="45" spans="1:7" ht="12.75">
      <c r="A45" s="40" t="s">
        <v>64</v>
      </c>
      <c r="B45" s="74">
        <v>67.85070599999999</v>
      </c>
      <c r="C45" s="74">
        <v>417.930155</v>
      </c>
      <c r="D45" s="74">
        <v>9.8</v>
      </c>
      <c r="E45" s="75">
        <v>11.150832000000001</v>
      </c>
      <c r="F45" s="76">
        <v>506.731693</v>
      </c>
      <c r="G45" s="3"/>
    </row>
    <row r="46" spans="1:7" ht="12.75">
      <c r="A46" s="40" t="s">
        <v>65</v>
      </c>
      <c r="B46" s="74" t="s">
        <v>154</v>
      </c>
      <c r="C46" s="74">
        <v>366.70608000000004</v>
      </c>
      <c r="D46" s="74">
        <v>333.1108166666667</v>
      </c>
      <c r="E46" s="75" t="s">
        <v>154</v>
      </c>
      <c r="F46" s="76">
        <v>699.8168966666667</v>
      </c>
      <c r="G46" s="3"/>
    </row>
    <row r="47" spans="1:7" ht="12.75">
      <c r="A47" s="40" t="s">
        <v>66</v>
      </c>
      <c r="B47" s="74" t="s">
        <v>154</v>
      </c>
      <c r="C47" s="74">
        <v>521.684</v>
      </c>
      <c r="D47" s="74">
        <v>761.984</v>
      </c>
      <c r="E47" s="75">
        <v>25.11036</v>
      </c>
      <c r="F47" s="76">
        <v>1308.77836</v>
      </c>
      <c r="G47" s="3"/>
    </row>
    <row r="48" spans="1:7" ht="12.75">
      <c r="A48" s="41" t="str">
        <f>UPPER(" Castilla y León")</f>
        <v> CASTILLA Y LEÓN</v>
      </c>
      <c r="B48" s="78">
        <v>485.81070600000004</v>
      </c>
      <c r="C48" s="78">
        <v>2877.2873449999997</v>
      </c>
      <c r="D48" s="78">
        <v>3440.211256666667</v>
      </c>
      <c r="E48" s="79">
        <v>48.027112</v>
      </c>
      <c r="F48" s="80">
        <v>6851.336419666666</v>
      </c>
      <c r="G48" s="3"/>
    </row>
    <row r="49" spans="1:7" ht="12.75">
      <c r="A49" s="41"/>
      <c r="B49" s="78"/>
      <c r="C49" s="78"/>
      <c r="D49" s="78"/>
      <c r="E49" s="79"/>
      <c r="F49" s="80"/>
      <c r="G49" s="3"/>
    </row>
    <row r="50" spans="1:7" ht="12.75">
      <c r="A50" s="41" t="str">
        <f>UPPER(" Madrid")</f>
        <v> MADRID</v>
      </c>
      <c r="B50" s="78" t="s">
        <v>154</v>
      </c>
      <c r="C50" s="78">
        <v>114</v>
      </c>
      <c r="D50" s="78">
        <v>60</v>
      </c>
      <c r="E50" s="79" t="s">
        <v>154</v>
      </c>
      <c r="F50" s="80">
        <v>174</v>
      </c>
      <c r="G50" s="3"/>
    </row>
    <row r="51" spans="1:7" ht="12.75">
      <c r="A51" s="41"/>
      <c r="B51" s="78"/>
      <c r="C51" s="78"/>
      <c r="D51" s="78"/>
      <c r="E51" s="79"/>
      <c r="F51" s="80"/>
      <c r="G51" s="3"/>
    </row>
    <row r="52" spans="1:7" ht="12.75">
      <c r="A52" s="40" t="s">
        <v>67</v>
      </c>
      <c r="B52" s="74" t="s">
        <v>154</v>
      </c>
      <c r="C52" s="74">
        <v>1163.9455999999998</v>
      </c>
      <c r="D52" s="74" t="s">
        <v>154</v>
      </c>
      <c r="E52" s="75">
        <v>23.37475</v>
      </c>
      <c r="F52" s="76">
        <v>1187.3203499999997</v>
      </c>
      <c r="G52" s="3"/>
    </row>
    <row r="53" spans="1:7" ht="12.75">
      <c r="A53" s="40" t="s">
        <v>68</v>
      </c>
      <c r="B53" s="74">
        <v>601.2</v>
      </c>
      <c r="C53" s="74">
        <v>870.58922</v>
      </c>
      <c r="D53" s="74">
        <v>5.475</v>
      </c>
      <c r="E53" s="75">
        <v>10.855</v>
      </c>
      <c r="F53" s="76">
        <v>1488.11922</v>
      </c>
      <c r="G53" s="3"/>
    </row>
    <row r="54" spans="1:7" ht="12.75">
      <c r="A54" s="40" t="s">
        <v>69</v>
      </c>
      <c r="B54" s="74">
        <v>59.697</v>
      </c>
      <c r="C54" s="74">
        <v>480.91700000000003</v>
      </c>
      <c r="D54" s="82">
        <v>49.8345</v>
      </c>
      <c r="E54" s="75">
        <v>14.44</v>
      </c>
      <c r="F54" s="76">
        <v>604.8885000000001</v>
      </c>
      <c r="G54" s="3"/>
    </row>
    <row r="55" spans="1:7" ht="12.75">
      <c r="A55" s="40" t="s">
        <v>70</v>
      </c>
      <c r="B55" s="74" t="s">
        <v>154</v>
      </c>
      <c r="C55" s="74">
        <v>498.828</v>
      </c>
      <c r="D55" s="74" t="s">
        <v>154</v>
      </c>
      <c r="E55" s="75">
        <v>4.05</v>
      </c>
      <c r="F55" s="76">
        <v>502.878</v>
      </c>
      <c r="G55" s="3"/>
    </row>
    <row r="56" spans="1:7" ht="12.75">
      <c r="A56" s="40" t="s">
        <v>71</v>
      </c>
      <c r="B56" s="74">
        <v>27.62955</v>
      </c>
      <c r="C56" s="74">
        <v>635.33862</v>
      </c>
      <c r="D56" s="74">
        <v>6.48186</v>
      </c>
      <c r="E56" s="75">
        <v>0.64251</v>
      </c>
      <c r="F56" s="76">
        <v>670.09254</v>
      </c>
      <c r="G56" s="3"/>
    </row>
    <row r="57" spans="1:7" ht="12.75">
      <c r="A57" s="41" t="str">
        <f>UPPER(" Castilla-La Mancha")</f>
        <v> CASTILLA-LA MANCHA</v>
      </c>
      <c r="B57" s="78">
        <v>688.52655</v>
      </c>
      <c r="C57" s="78">
        <v>3649.6184399999997</v>
      </c>
      <c r="D57" s="78">
        <v>61.79136</v>
      </c>
      <c r="E57" s="79">
        <v>53.36225999999999</v>
      </c>
      <c r="F57" s="80">
        <v>4453.29861</v>
      </c>
      <c r="G57" s="3"/>
    </row>
    <row r="58" spans="1:7" ht="12.75">
      <c r="A58" s="41"/>
      <c r="B58" s="78"/>
      <c r="C58" s="78"/>
      <c r="D58" s="81"/>
      <c r="E58" s="79"/>
      <c r="F58" s="80"/>
      <c r="G58" s="3"/>
    </row>
    <row r="59" spans="1:7" ht="12.75">
      <c r="A59" s="40" t="s">
        <v>72</v>
      </c>
      <c r="B59" s="74" t="s">
        <v>154</v>
      </c>
      <c r="C59" s="74">
        <v>79.79159999999999</v>
      </c>
      <c r="D59" s="82">
        <v>29.4</v>
      </c>
      <c r="E59" s="75" t="s">
        <v>154</v>
      </c>
      <c r="F59" s="76">
        <v>109.1916</v>
      </c>
      <c r="G59" s="3"/>
    </row>
    <row r="60" spans="1:7" ht="12.75">
      <c r="A60" s="40" t="s">
        <v>73</v>
      </c>
      <c r="B60" s="74" t="s">
        <v>154</v>
      </c>
      <c r="C60" s="74">
        <v>131.32372</v>
      </c>
      <c r="D60" s="82">
        <v>41.412</v>
      </c>
      <c r="E60" s="75">
        <v>0.738</v>
      </c>
      <c r="F60" s="76">
        <v>173.47372000000001</v>
      </c>
      <c r="G60" s="3"/>
    </row>
    <row r="61" spans="1:7" ht="12.75">
      <c r="A61" s="40" t="s">
        <v>74</v>
      </c>
      <c r="B61" s="74">
        <v>1.24</v>
      </c>
      <c r="C61" s="74">
        <v>92.91153999999999</v>
      </c>
      <c r="D61" s="74">
        <v>120.5946</v>
      </c>
      <c r="E61" s="75">
        <v>0.375</v>
      </c>
      <c r="F61" s="76">
        <v>215.12113999999997</v>
      </c>
      <c r="G61" s="3"/>
    </row>
    <row r="62" spans="1:7" ht="12.75">
      <c r="A62" s="41" t="str">
        <f>UPPER(" C. Valenciana")</f>
        <v> C. VALENCIANA</v>
      </c>
      <c r="B62" s="78">
        <v>1.24</v>
      </c>
      <c r="C62" s="78">
        <v>304.02686</v>
      </c>
      <c r="D62" s="78">
        <v>191.4066</v>
      </c>
      <c r="E62" s="79">
        <v>1.113</v>
      </c>
      <c r="F62" s="80">
        <v>497.78646</v>
      </c>
      <c r="G62" s="3"/>
    </row>
    <row r="63" spans="1:7" ht="12.75">
      <c r="A63" s="41"/>
      <c r="B63" s="78"/>
      <c r="C63" s="78"/>
      <c r="D63" s="78"/>
      <c r="E63" s="79"/>
      <c r="F63" s="80"/>
      <c r="G63" s="3"/>
    </row>
    <row r="64" spans="1:7" ht="12.75">
      <c r="A64" s="41" t="str">
        <f>UPPER(" R. de Murcia")</f>
        <v> R. DE MURCIA</v>
      </c>
      <c r="B64" s="78" t="s">
        <v>154</v>
      </c>
      <c r="C64" s="78">
        <v>339.57583762249885</v>
      </c>
      <c r="D64" s="78">
        <v>99.6312471723225</v>
      </c>
      <c r="E64" s="79">
        <v>13.969457516592003</v>
      </c>
      <c r="F64" s="80">
        <v>453.17654231141336</v>
      </c>
      <c r="G64" s="3"/>
    </row>
    <row r="65" spans="1:7" ht="12.75">
      <c r="A65" s="41"/>
      <c r="B65" s="78"/>
      <c r="C65" s="78"/>
      <c r="D65" s="78"/>
      <c r="E65" s="79"/>
      <c r="F65" s="80"/>
      <c r="G65" s="3"/>
    </row>
    <row r="66" spans="1:7" ht="12.75">
      <c r="A66" s="40" t="s">
        <v>75</v>
      </c>
      <c r="B66" s="74">
        <v>3538.3275270000004</v>
      </c>
      <c r="C66" s="74">
        <v>507.368</v>
      </c>
      <c r="D66" s="74">
        <v>127.65469999999999</v>
      </c>
      <c r="E66" s="75">
        <v>3.8550999999999997</v>
      </c>
      <c r="F66" s="76">
        <v>4177.205327</v>
      </c>
      <c r="G66" s="3"/>
    </row>
    <row r="67" spans="1:7" ht="12.75">
      <c r="A67" s="40" t="s">
        <v>76</v>
      </c>
      <c r="B67" s="74">
        <v>1005.0206999999999</v>
      </c>
      <c r="C67" s="74">
        <v>1458.32</v>
      </c>
      <c r="D67" s="74">
        <v>38.0749</v>
      </c>
      <c r="E67" s="75">
        <v>4.7291</v>
      </c>
      <c r="F67" s="76">
        <v>2506.1447</v>
      </c>
      <c r="G67" s="3"/>
    </row>
    <row r="68" spans="1:7" ht="12.75">
      <c r="A68" s="41" t="str">
        <f>UPPER(" Extremadura")</f>
        <v> EXTREMADURA</v>
      </c>
      <c r="B68" s="78">
        <v>4543.348227</v>
      </c>
      <c r="C68" s="78">
        <v>1965.6879999999999</v>
      </c>
      <c r="D68" s="78">
        <v>165.7296</v>
      </c>
      <c r="E68" s="79">
        <v>8.5842</v>
      </c>
      <c r="F68" s="85">
        <v>6683.3500269999995</v>
      </c>
      <c r="G68" s="3"/>
    </row>
    <row r="69" spans="1:7" ht="12.75">
      <c r="A69" s="41"/>
      <c r="B69" s="78"/>
      <c r="C69" s="78"/>
      <c r="D69" s="78"/>
      <c r="E69" s="79"/>
      <c r="F69" s="85"/>
      <c r="G69" s="3"/>
    </row>
    <row r="70" spans="1:7" ht="12.75">
      <c r="A70" s="40" t="s">
        <v>77</v>
      </c>
      <c r="B70" s="74">
        <v>21.818</v>
      </c>
      <c r="C70" s="74">
        <v>68.72460000000001</v>
      </c>
      <c r="D70" s="74">
        <v>379.1854</v>
      </c>
      <c r="E70" s="75">
        <v>4.362</v>
      </c>
      <c r="F70" s="76">
        <v>474.09</v>
      </c>
      <c r="G70" s="3"/>
    </row>
    <row r="71" spans="1:7" ht="12.75">
      <c r="A71" s="40" t="s">
        <v>78</v>
      </c>
      <c r="B71" s="74">
        <v>3.7026</v>
      </c>
      <c r="C71" s="74">
        <v>18.8445</v>
      </c>
      <c r="D71" s="74">
        <v>0.5664</v>
      </c>
      <c r="E71" s="75" t="s">
        <v>154</v>
      </c>
      <c r="F71" s="76">
        <v>23.113500000000002</v>
      </c>
      <c r="G71" s="3"/>
    </row>
    <row r="72" spans="1:7" ht="12.75">
      <c r="A72" s="40" t="s">
        <v>79</v>
      </c>
      <c r="B72" s="74">
        <v>172.3766</v>
      </c>
      <c r="C72" s="74">
        <v>694.7330999999999</v>
      </c>
      <c r="D72" s="74">
        <v>76.00241</v>
      </c>
      <c r="E72" s="75" t="s">
        <v>154</v>
      </c>
      <c r="F72" s="76">
        <v>943.11211</v>
      </c>
      <c r="G72" s="3"/>
    </row>
    <row r="73" spans="1:7" ht="12.75">
      <c r="A73" s="40" t="s">
        <v>80</v>
      </c>
      <c r="B73" s="74" t="s">
        <v>154</v>
      </c>
      <c r="C73" s="74">
        <v>108.27839999999999</v>
      </c>
      <c r="D73" s="74">
        <v>445.36920000000003</v>
      </c>
      <c r="E73" s="75" t="s">
        <v>154</v>
      </c>
      <c r="F73" s="76">
        <v>553.6476</v>
      </c>
      <c r="G73" s="3"/>
    </row>
    <row r="74" spans="1:7" ht="12.75">
      <c r="A74" s="40" t="s">
        <v>81</v>
      </c>
      <c r="B74" s="74">
        <v>365.0432</v>
      </c>
      <c r="C74" s="74" t="s">
        <v>154</v>
      </c>
      <c r="D74" s="74" t="s">
        <v>154</v>
      </c>
      <c r="E74" s="75" t="s">
        <v>154</v>
      </c>
      <c r="F74" s="76">
        <v>365.0432</v>
      </c>
      <c r="G74" s="3"/>
    </row>
    <row r="75" spans="1:7" ht="12.75">
      <c r="A75" s="40" t="s">
        <v>82</v>
      </c>
      <c r="B75" s="74" t="s">
        <v>154</v>
      </c>
      <c r="C75" s="74">
        <v>320.20239999999995</v>
      </c>
      <c r="D75" s="74">
        <v>80.05059999999999</v>
      </c>
      <c r="E75" s="75" t="s">
        <v>154</v>
      </c>
      <c r="F75" s="76">
        <v>400.25299999999993</v>
      </c>
      <c r="G75" s="3"/>
    </row>
    <row r="76" spans="1:7" ht="12.75">
      <c r="A76" s="40" t="s">
        <v>83</v>
      </c>
      <c r="B76" s="74" t="s">
        <v>154</v>
      </c>
      <c r="C76" s="74" t="s">
        <v>154</v>
      </c>
      <c r="D76" s="74" t="s">
        <v>154</v>
      </c>
      <c r="E76" s="75" t="s">
        <v>154</v>
      </c>
      <c r="F76" s="76" t="s">
        <v>154</v>
      </c>
      <c r="G76" s="3"/>
    </row>
    <row r="77" spans="1:7" ht="12.75">
      <c r="A77" s="40" t="s">
        <v>84</v>
      </c>
      <c r="B77" s="74">
        <v>185.85</v>
      </c>
      <c r="C77" s="74">
        <v>302.4</v>
      </c>
      <c r="D77" s="74">
        <v>18</v>
      </c>
      <c r="E77" s="75">
        <v>12</v>
      </c>
      <c r="F77" s="76">
        <v>518.25</v>
      </c>
      <c r="G77" s="3"/>
    </row>
    <row r="78" spans="1:7" ht="12.75">
      <c r="A78" s="41" t="str">
        <f>UPPER(" Andalucía")</f>
        <v> ANDALUCÍA</v>
      </c>
      <c r="B78" s="78">
        <v>748.7904</v>
      </c>
      <c r="C78" s="78">
        <v>1513.183</v>
      </c>
      <c r="D78" s="78">
        <v>999.1740100000001</v>
      </c>
      <c r="E78" s="79">
        <v>16.362000000000002</v>
      </c>
      <c r="F78" s="80">
        <v>3277.5094099999997</v>
      </c>
      <c r="G78" s="3"/>
    </row>
    <row r="79" spans="1:7" ht="12.75">
      <c r="A79" s="41"/>
      <c r="B79" s="78"/>
      <c r="C79" s="81"/>
      <c r="D79" s="78"/>
      <c r="E79" s="79"/>
      <c r="F79" s="80"/>
      <c r="G79" s="3"/>
    </row>
    <row r="80" spans="1:7" ht="12.75">
      <c r="A80" s="40" t="s">
        <v>85</v>
      </c>
      <c r="B80" s="74" t="s">
        <v>154</v>
      </c>
      <c r="C80" s="77" t="s">
        <v>154</v>
      </c>
      <c r="D80" s="74">
        <v>83.3475</v>
      </c>
      <c r="E80" s="75" t="s">
        <v>154</v>
      </c>
      <c r="F80" s="76">
        <v>83.3475</v>
      </c>
      <c r="G80" s="3"/>
    </row>
    <row r="81" spans="1:7" ht="12.75">
      <c r="A81" s="40" t="s">
        <v>86</v>
      </c>
      <c r="B81" s="74" t="s">
        <v>154</v>
      </c>
      <c r="C81" s="77" t="s">
        <v>154</v>
      </c>
      <c r="D81" s="74">
        <v>19.886</v>
      </c>
      <c r="E81" s="75">
        <v>2.21</v>
      </c>
      <c r="F81" s="76">
        <v>22.096</v>
      </c>
      <c r="G81" s="3"/>
    </row>
    <row r="82" spans="1:7" ht="12.75">
      <c r="A82" s="41" t="str">
        <f>UPPER(" Canarias")</f>
        <v> CANARIAS</v>
      </c>
      <c r="B82" s="78" t="s">
        <v>154</v>
      </c>
      <c r="C82" s="81" t="s">
        <v>154</v>
      </c>
      <c r="D82" s="78">
        <v>103.23349999999999</v>
      </c>
      <c r="E82" s="79">
        <v>2.21</v>
      </c>
      <c r="F82" s="80">
        <v>105.4435</v>
      </c>
      <c r="G82" s="3"/>
    </row>
    <row r="83" spans="1:7" ht="12.75">
      <c r="A83" s="41"/>
      <c r="B83" s="78"/>
      <c r="C83" s="81"/>
      <c r="D83" s="78"/>
      <c r="E83" s="79"/>
      <c r="F83" s="86"/>
      <c r="G83" s="3"/>
    </row>
    <row r="84" spans="1:7" ht="13.5" thickBot="1">
      <c r="A84" s="42" t="s">
        <v>87</v>
      </c>
      <c r="B84" s="87">
        <v>6506.408714845591</v>
      </c>
      <c r="C84" s="87">
        <v>16696.06895974914</v>
      </c>
      <c r="D84" s="87">
        <v>6969.690224866755</v>
      </c>
      <c r="E84" s="88">
        <v>214.977529516592</v>
      </c>
      <c r="F84" s="89">
        <v>30387.14542897808</v>
      </c>
      <c r="G84" s="3"/>
    </row>
    <row r="85" spans="6:7" ht="12.75">
      <c r="F85" s="64"/>
      <c r="G85" s="3"/>
    </row>
  </sheetData>
  <mergeCells count="5">
    <mergeCell ref="A1:F1"/>
    <mergeCell ref="A3:F3"/>
    <mergeCell ref="B5:D5"/>
    <mergeCell ref="E5:E6"/>
    <mergeCell ref="F5:F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1:J85"/>
  <sheetViews>
    <sheetView showGridLines="0" zoomScale="75" zoomScaleNormal="75" workbookViewId="0" topLeftCell="A1">
      <selection activeCell="A3" sqref="A3:F3"/>
    </sheetView>
  </sheetViews>
  <sheetFormatPr defaultColWidth="11.421875" defaultRowHeight="12.75"/>
  <cols>
    <col min="1" max="1" width="30.7109375" style="58" customWidth="1"/>
    <col min="2" max="6" width="17.7109375" style="58" customWidth="1"/>
    <col min="7" max="16384" width="11.421875" style="58" customWidth="1"/>
  </cols>
  <sheetData>
    <row r="1" spans="1:6" s="57" customFormat="1" ht="18">
      <c r="A1" s="182" t="s">
        <v>0</v>
      </c>
      <c r="B1" s="182"/>
      <c r="C1" s="182"/>
      <c r="D1" s="182"/>
      <c r="E1" s="182"/>
      <c r="F1" s="182"/>
    </row>
    <row r="2" ht="12.75">
      <c r="A2" s="215" t="s">
        <v>183</v>
      </c>
    </row>
    <row r="3" spans="1:10" ht="15">
      <c r="A3" s="173" t="s">
        <v>175</v>
      </c>
      <c r="B3" s="173"/>
      <c r="C3" s="173"/>
      <c r="D3" s="173"/>
      <c r="E3" s="173"/>
      <c r="F3" s="173"/>
      <c r="G3" s="59"/>
      <c r="H3" s="59"/>
      <c r="I3" s="59"/>
      <c r="J3" s="59"/>
    </row>
    <row r="4" spans="1:10" ht="15" thickBot="1">
      <c r="A4" s="59"/>
      <c r="B4" s="59"/>
      <c r="C4" s="59"/>
      <c r="D4" s="59"/>
      <c r="E4" s="59"/>
      <c r="F4" s="59"/>
      <c r="G4" s="60"/>
      <c r="H4" s="59"/>
      <c r="I4" s="59"/>
      <c r="J4" s="59"/>
    </row>
    <row r="5" spans="1:7" ht="12.75">
      <c r="A5" s="61" t="s">
        <v>37</v>
      </c>
      <c r="B5" s="183" t="s">
        <v>38</v>
      </c>
      <c r="C5" s="184"/>
      <c r="D5" s="185"/>
      <c r="E5" s="186" t="s">
        <v>40</v>
      </c>
      <c r="F5" s="188" t="s">
        <v>8</v>
      </c>
      <c r="G5" s="3"/>
    </row>
    <row r="6" spans="1:7" ht="13.5" thickBot="1">
      <c r="A6" s="38" t="s">
        <v>39</v>
      </c>
      <c r="B6" s="62" t="s">
        <v>41</v>
      </c>
      <c r="C6" s="63" t="s">
        <v>42</v>
      </c>
      <c r="D6" s="63" t="s">
        <v>43</v>
      </c>
      <c r="E6" s="190"/>
      <c r="F6" s="191"/>
      <c r="G6" s="3"/>
    </row>
    <row r="7" spans="1:7" ht="12.75">
      <c r="A7" s="39" t="s">
        <v>44</v>
      </c>
      <c r="B7" s="158" t="s">
        <v>13</v>
      </c>
      <c r="C7" s="158" t="s">
        <v>13</v>
      </c>
      <c r="D7" s="158">
        <v>64.1808</v>
      </c>
      <c r="E7" s="158" t="s">
        <v>13</v>
      </c>
      <c r="F7" s="159">
        <v>64.1808</v>
      </c>
      <c r="G7" s="3"/>
    </row>
    <row r="8" spans="1:7" ht="12.75">
      <c r="A8" s="40" t="s">
        <v>45</v>
      </c>
      <c r="B8" s="160" t="s">
        <v>13</v>
      </c>
      <c r="C8" s="160" t="s">
        <v>13</v>
      </c>
      <c r="D8" s="160">
        <v>112.8222</v>
      </c>
      <c r="E8" s="160" t="s">
        <v>13</v>
      </c>
      <c r="F8" s="161">
        <v>112.8222</v>
      </c>
      <c r="G8" s="3"/>
    </row>
    <row r="9" spans="1:7" ht="12.75">
      <c r="A9" s="40" t="s">
        <v>46</v>
      </c>
      <c r="B9" s="160" t="s">
        <v>13</v>
      </c>
      <c r="C9" s="160" t="s">
        <v>13</v>
      </c>
      <c r="D9" s="160">
        <v>194.128</v>
      </c>
      <c r="E9" s="160">
        <v>1.56</v>
      </c>
      <c r="F9" s="161">
        <v>195.688</v>
      </c>
      <c r="G9" s="3"/>
    </row>
    <row r="10" spans="1:7" ht="12.75">
      <c r="A10" s="40" t="s">
        <v>47</v>
      </c>
      <c r="B10" s="160" t="s">
        <v>13</v>
      </c>
      <c r="C10" s="160">
        <v>46.43939999999999</v>
      </c>
      <c r="D10" s="160">
        <v>1.2402</v>
      </c>
      <c r="E10" s="160" t="s">
        <v>13</v>
      </c>
      <c r="F10" s="161">
        <v>47.67959999999999</v>
      </c>
      <c r="G10" s="3"/>
    </row>
    <row r="11" spans="1:7" ht="12.75">
      <c r="A11" s="41" t="s">
        <v>157</v>
      </c>
      <c r="B11" s="162" t="s">
        <v>13</v>
      </c>
      <c r="C11" s="162">
        <v>46.43939999999999</v>
      </c>
      <c r="D11" s="162">
        <v>372.3712</v>
      </c>
      <c r="E11" s="162">
        <v>1.56</v>
      </c>
      <c r="F11" s="163">
        <v>420.37059999999997</v>
      </c>
      <c r="G11" s="3"/>
    </row>
    <row r="12" spans="1:7" ht="12.75">
      <c r="A12" s="41"/>
      <c r="B12" s="162"/>
      <c r="C12" s="164"/>
      <c r="D12" s="162"/>
      <c r="E12" s="164"/>
      <c r="F12" s="165"/>
      <c r="G12" s="3"/>
    </row>
    <row r="13" spans="1:7" ht="12.75">
      <c r="A13" s="41" t="s">
        <v>158</v>
      </c>
      <c r="B13" s="166" t="s">
        <v>13</v>
      </c>
      <c r="C13" s="166">
        <v>93.78389999999999</v>
      </c>
      <c r="D13" s="166" t="s">
        <v>13</v>
      </c>
      <c r="E13" s="166" t="s">
        <v>13</v>
      </c>
      <c r="F13" s="165">
        <v>93.78389999999999</v>
      </c>
      <c r="G13" s="3"/>
    </row>
    <row r="14" spans="1:7" ht="12.75">
      <c r="A14" s="41"/>
      <c r="B14" s="162"/>
      <c r="C14" s="167"/>
      <c r="D14" s="162"/>
      <c r="E14" s="164"/>
      <c r="F14" s="165"/>
      <c r="G14" s="3"/>
    </row>
    <row r="15" spans="1:7" ht="12.75">
      <c r="A15" s="41" t="s">
        <v>159</v>
      </c>
      <c r="B15" s="166" t="s">
        <v>13</v>
      </c>
      <c r="C15" s="166" t="s">
        <v>13</v>
      </c>
      <c r="D15" s="166">
        <v>70.26</v>
      </c>
      <c r="E15" s="166" t="s">
        <v>13</v>
      </c>
      <c r="F15" s="165">
        <v>70.26</v>
      </c>
      <c r="G15" s="3"/>
    </row>
    <row r="16" spans="1:7" ht="12.75">
      <c r="A16" s="41"/>
      <c r="B16" s="162"/>
      <c r="C16" s="164"/>
      <c r="D16" s="162"/>
      <c r="E16" s="164"/>
      <c r="F16" s="165"/>
      <c r="G16" s="3"/>
    </row>
    <row r="17" spans="1:7" ht="12.75">
      <c r="A17" s="40" t="s">
        <v>48</v>
      </c>
      <c r="B17" s="160" t="s">
        <v>13</v>
      </c>
      <c r="C17" s="160">
        <v>39.94</v>
      </c>
      <c r="D17" s="160">
        <v>101.592</v>
      </c>
      <c r="E17" s="160" t="s">
        <v>13</v>
      </c>
      <c r="F17" s="161">
        <v>141.53199999999998</v>
      </c>
      <c r="G17" s="3"/>
    </row>
    <row r="18" spans="1:7" ht="12.75">
      <c r="A18" s="40" t="s">
        <v>49</v>
      </c>
      <c r="B18" s="160" t="s">
        <v>13</v>
      </c>
      <c r="C18" s="160" t="s">
        <v>13</v>
      </c>
      <c r="D18" s="160">
        <v>298.798</v>
      </c>
      <c r="E18" s="160" t="s">
        <v>13</v>
      </c>
      <c r="F18" s="161">
        <v>298.798</v>
      </c>
      <c r="G18" s="3"/>
    </row>
    <row r="19" spans="1:7" ht="12.75">
      <c r="A19" s="40" t="s">
        <v>50</v>
      </c>
      <c r="B19" s="160" t="s">
        <v>13</v>
      </c>
      <c r="C19" s="160" t="s">
        <v>13</v>
      </c>
      <c r="D19" s="160">
        <v>139.046</v>
      </c>
      <c r="E19" s="160" t="s">
        <v>13</v>
      </c>
      <c r="F19" s="161">
        <v>139.046</v>
      </c>
      <c r="G19" s="3"/>
    </row>
    <row r="20" spans="1:7" ht="12.75">
      <c r="A20" s="41" t="s">
        <v>160</v>
      </c>
      <c r="B20" s="162" t="s">
        <v>13</v>
      </c>
      <c r="C20" s="162">
        <v>39.94</v>
      </c>
      <c r="D20" s="162">
        <v>539.4359999999999</v>
      </c>
      <c r="E20" s="162" t="s">
        <v>13</v>
      </c>
      <c r="F20" s="163">
        <v>579.376</v>
      </c>
      <c r="G20" s="3"/>
    </row>
    <row r="21" spans="1:7" ht="12.75">
      <c r="A21" s="41"/>
      <c r="B21" s="162"/>
      <c r="C21" s="162"/>
      <c r="D21" s="162"/>
      <c r="E21" s="164"/>
      <c r="F21" s="165"/>
      <c r="G21" s="3"/>
    </row>
    <row r="22" spans="1:7" ht="12.75">
      <c r="A22" s="41" t="s">
        <v>161</v>
      </c>
      <c r="B22" s="166" t="s">
        <v>13</v>
      </c>
      <c r="C22" s="166">
        <v>816.2772</v>
      </c>
      <c r="D22" s="166">
        <v>231.2849</v>
      </c>
      <c r="E22" s="166" t="s">
        <v>13</v>
      </c>
      <c r="F22" s="165">
        <v>1047.5621</v>
      </c>
      <c r="G22" s="3"/>
    </row>
    <row r="23" spans="1:7" ht="12.75">
      <c r="A23" s="41"/>
      <c r="B23" s="162"/>
      <c r="C23" s="162"/>
      <c r="D23" s="162"/>
      <c r="E23" s="164"/>
      <c r="F23" s="165"/>
      <c r="G23" s="3"/>
    </row>
    <row r="24" spans="1:7" ht="12.75">
      <c r="A24" s="41" t="s">
        <v>162</v>
      </c>
      <c r="B24" s="166" t="s">
        <v>13</v>
      </c>
      <c r="C24" s="166">
        <v>178.8484608</v>
      </c>
      <c r="D24" s="166">
        <v>32.4540264</v>
      </c>
      <c r="E24" s="166">
        <v>5.7119805999999995</v>
      </c>
      <c r="F24" s="165">
        <v>217.0144678</v>
      </c>
      <c r="G24" s="3"/>
    </row>
    <row r="25" spans="1:7" ht="12.75">
      <c r="A25" s="41"/>
      <c r="B25" s="162"/>
      <c r="C25" s="162"/>
      <c r="D25" s="164"/>
      <c r="E25" s="164"/>
      <c r="F25" s="165"/>
      <c r="G25" s="3"/>
    </row>
    <row r="26" spans="1:7" ht="12.75">
      <c r="A26" s="40" t="s">
        <v>51</v>
      </c>
      <c r="B26" s="160" t="s">
        <v>13</v>
      </c>
      <c r="C26" s="160">
        <v>765.16363</v>
      </c>
      <c r="D26" s="160" t="s">
        <v>13</v>
      </c>
      <c r="E26" s="160">
        <v>2.2164</v>
      </c>
      <c r="F26" s="161">
        <v>767.38003</v>
      </c>
      <c r="G26" s="3"/>
    </row>
    <row r="27" spans="1:7" ht="12.75">
      <c r="A27" s="40" t="s">
        <v>52</v>
      </c>
      <c r="B27" s="160" t="s">
        <v>13</v>
      </c>
      <c r="C27" s="160">
        <v>869.0525</v>
      </c>
      <c r="D27" s="160" t="s">
        <v>13</v>
      </c>
      <c r="E27" s="160">
        <v>8.4264</v>
      </c>
      <c r="F27" s="161">
        <v>877.4789</v>
      </c>
      <c r="G27" s="3"/>
    </row>
    <row r="28" spans="1:7" ht="12.75">
      <c r="A28" s="40" t="s">
        <v>53</v>
      </c>
      <c r="B28" s="160" t="s">
        <v>13</v>
      </c>
      <c r="C28" s="160">
        <v>959.2982</v>
      </c>
      <c r="D28" s="160" t="s">
        <v>13</v>
      </c>
      <c r="E28" s="160">
        <v>18.1792</v>
      </c>
      <c r="F28" s="161">
        <v>977.4774</v>
      </c>
      <c r="G28" s="3"/>
    </row>
    <row r="29" spans="1:7" ht="12.75">
      <c r="A29" s="41" t="s">
        <v>163</v>
      </c>
      <c r="B29" s="162" t="s">
        <v>13</v>
      </c>
      <c r="C29" s="162">
        <v>2593.51433</v>
      </c>
      <c r="D29" s="162" t="s">
        <v>13</v>
      </c>
      <c r="E29" s="162">
        <v>28.822000000000003</v>
      </c>
      <c r="F29" s="163">
        <v>2622.33633</v>
      </c>
      <c r="G29" s="3"/>
    </row>
    <row r="30" spans="1:7" ht="12.75">
      <c r="A30" s="41"/>
      <c r="B30" s="162"/>
      <c r="C30" s="162"/>
      <c r="D30" s="162"/>
      <c r="E30" s="164"/>
      <c r="F30" s="165"/>
      <c r="G30" s="3"/>
    </row>
    <row r="31" spans="1:7" ht="12.75">
      <c r="A31" s="40" t="s">
        <v>54</v>
      </c>
      <c r="B31" s="160" t="s">
        <v>13</v>
      </c>
      <c r="C31" s="160">
        <v>317.19</v>
      </c>
      <c r="D31" s="160">
        <v>10.76</v>
      </c>
      <c r="E31" s="160">
        <v>4.86</v>
      </c>
      <c r="F31" s="161">
        <v>332.81</v>
      </c>
      <c r="G31" s="3"/>
    </row>
    <row r="32" spans="1:7" ht="12.75">
      <c r="A32" s="40" t="s">
        <v>55</v>
      </c>
      <c r="B32" s="160" t="s">
        <v>13</v>
      </c>
      <c r="C32" s="160" t="s">
        <v>13</v>
      </c>
      <c r="D32" s="160">
        <v>269.5344</v>
      </c>
      <c r="E32" s="160" t="s">
        <v>13</v>
      </c>
      <c r="F32" s="161">
        <v>269.5344</v>
      </c>
      <c r="G32" s="3"/>
    </row>
    <row r="33" spans="1:7" ht="12.75">
      <c r="A33" s="40" t="s">
        <v>56</v>
      </c>
      <c r="B33" s="160" t="s">
        <v>13</v>
      </c>
      <c r="C33" s="160">
        <v>346.275</v>
      </c>
      <c r="D33" s="160" t="s">
        <v>13</v>
      </c>
      <c r="E33" s="160" t="s">
        <v>13</v>
      </c>
      <c r="F33" s="161">
        <v>346.275</v>
      </c>
      <c r="G33" s="3"/>
    </row>
    <row r="34" spans="1:7" ht="12.75">
      <c r="A34" s="40" t="s">
        <v>57</v>
      </c>
      <c r="B34" s="160" t="s">
        <v>13</v>
      </c>
      <c r="C34" s="160">
        <v>89.3</v>
      </c>
      <c r="D34" s="160">
        <v>17.03</v>
      </c>
      <c r="E34" s="160">
        <v>0.15</v>
      </c>
      <c r="F34" s="161">
        <v>106.48</v>
      </c>
      <c r="G34" s="3"/>
    </row>
    <row r="35" spans="1:7" ht="12.75">
      <c r="A35" s="41" t="s">
        <v>164</v>
      </c>
      <c r="B35" s="162" t="s">
        <v>13</v>
      </c>
      <c r="C35" s="162">
        <v>752.765</v>
      </c>
      <c r="D35" s="162">
        <v>297.32439999999997</v>
      </c>
      <c r="E35" s="162">
        <v>5.01</v>
      </c>
      <c r="F35" s="163">
        <v>1055.0993999999998</v>
      </c>
      <c r="G35" s="3"/>
    </row>
    <row r="36" spans="1:7" ht="12.75">
      <c r="A36" s="41"/>
      <c r="B36" s="162"/>
      <c r="C36" s="162"/>
      <c r="D36" s="164"/>
      <c r="E36" s="164"/>
      <c r="F36" s="165"/>
      <c r="G36" s="3"/>
    </row>
    <row r="37" spans="1:7" ht="12.75">
      <c r="A37" s="41" t="s">
        <v>165</v>
      </c>
      <c r="B37" s="166" t="s">
        <v>13</v>
      </c>
      <c r="C37" s="166">
        <v>356.9568</v>
      </c>
      <c r="D37" s="166">
        <v>162.8226</v>
      </c>
      <c r="E37" s="166" t="s">
        <v>13</v>
      </c>
      <c r="F37" s="165">
        <v>519.7794</v>
      </c>
      <c r="G37" s="3"/>
    </row>
    <row r="38" spans="1:7" ht="12.75">
      <c r="A38" s="41"/>
      <c r="B38" s="162"/>
      <c r="C38" s="162"/>
      <c r="D38" s="164"/>
      <c r="E38" s="164"/>
      <c r="F38" s="165"/>
      <c r="G38" s="3"/>
    </row>
    <row r="39" spans="1:7" ht="12.75">
      <c r="A39" s="40" t="s">
        <v>58</v>
      </c>
      <c r="B39" s="160">
        <v>2.3</v>
      </c>
      <c r="C39" s="160">
        <v>423.7</v>
      </c>
      <c r="D39" s="160">
        <v>48.6</v>
      </c>
      <c r="E39" s="160">
        <v>3.87</v>
      </c>
      <c r="F39" s="161">
        <v>478.47</v>
      </c>
      <c r="G39" s="3"/>
    </row>
    <row r="40" spans="1:7" ht="12.75">
      <c r="A40" s="40" t="s">
        <v>59</v>
      </c>
      <c r="B40" s="160" t="s">
        <v>13</v>
      </c>
      <c r="C40" s="160">
        <v>9.75</v>
      </c>
      <c r="D40" s="160">
        <v>379.106</v>
      </c>
      <c r="E40" s="160">
        <v>0.375</v>
      </c>
      <c r="F40" s="161">
        <v>389.231</v>
      </c>
      <c r="G40" s="3"/>
    </row>
    <row r="41" spans="1:7" ht="12.75">
      <c r="A41" s="40" t="s">
        <v>60</v>
      </c>
      <c r="B41" s="160">
        <v>270.6</v>
      </c>
      <c r="C41" s="160">
        <v>15</v>
      </c>
      <c r="D41" s="160">
        <v>855.54</v>
      </c>
      <c r="E41" s="160">
        <v>0.4</v>
      </c>
      <c r="F41" s="161">
        <v>1141.54</v>
      </c>
      <c r="G41" s="3"/>
    </row>
    <row r="42" spans="1:7" ht="12.75">
      <c r="A42" s="40" t="s">
        <v>61</v>
      </c>
      <c r="B42" s="160" t="s">
        <v>13</v>
      </c>
      <c r="C42" s="160" t="s">
        <v>13</v>
      </c>
      <c r="D42" s="160">
        <v>525.3797008221376</v>
      </c>
      <c r="E42" s="160">
        <v>0.438</v>
      </c>
      <c r="F42" s="161">
        <v>525.8177008221376</v>
      </c>
      <c r="G42" s="3"/>
    </row>
    <row r="43" spans="1:7" ht="12.75">
      <c r="A43" s="40" t="s">
        <v>62</v>
      </c>
      <c r="B43" s="160">
        <v>2.3</v>
      </c>
      <c r="C43" s="160">
        <v>612.07968</v>
      </c>
      <c r="D43" s="160">
        <v>282.20632</v>
      </c>
      <c r="E43" s="160">
        <v>3.1214299999999997</v>
      </c>
      <c r="F43" s="161">
        <v>899.70743</v>
      </c>
      <c r="G43" s="3"/>
    </row>
    <row r="44" spans="1:7" ht="12.75">
      <c r="A44" s="40" t="s">
        <v>63</v>
      </c>
      <c r="B44" s="160">
        <v>161</v>
      </c>
      <c r="C44" s="160">
        <v>475.64</v>
      </c>
      <c r="D44" s="160">
        <v>183.16</v>
      </c>
      <c r="E44" s="160">
        <v>0.76</v>
      </c>
      <c r="F44" s="161">
        <v>820.56</v>
      </c>
      <c r="G44" s="3"/>
    </row>
    <row r="45" spans="1:7" ht="12.75">
      <c r="A45" s="40" t="s">
        <v>64</v>
      </c>
      <c r="B45" s="160">
        <v>61.36</v>
      </c>
      <c r="C45" s="160">
        <v>373.81683000000004</v>
      </c>
      <c r="D45" s="160">
        <v>8.764</v>
      </c>
      <c r="E45" s="160">
        <v>8.4456</v>
      </c>
      <c r="F45" s="161">
        <v>452.3864300000001</v>
      </c>
      <c r="G45" s="3"/>
    </row>
    <row r="46" spans="1:7" ht="12.75">
      <c r="A46" s="40" t="s">
        <v>65</v>
      </c>
      <c r="B46" s="160" t="s">
        <v>13</v>
      </c>
      <c r="C46" s="160">
        <v>366.02471999999995</v>
      </c>
      <c r="D46" s="160">
        <v>490.74</v>
      </c>
      <c r="E46" s="160" t="s">
        <v>13</v>
      </c>
      <c r="F46" s="161">
        <v>856.7647199999999</v>
      </c>
      <c r="G46" s="3"/>
    </row>
    <row r="47" spans="1:7" ht="12.75">
      <c r="A47" s="40" t="s">
        <v>66</v>
      </c>
      <c r="B47" s="160" t="s">
        <v>13</v>
      </c>
      <c r="C47" s="160">
        <v>454.05484</v>
      </c>
      <c r="D47" s="160">
        <v>759.732518</v>
      </c>
      <c r="E47" s="160">
        <v>26.104205</v>
      </c>
      <c r="F47" s="161">
        <v>1239.8915630000001</v>
      </c>
      <c r="G47" s="3"/>
    </row>
    <row r="48" spans="1:7" ht="12.75">
      <c r="A48" s="41" t="s">
        <v>166</v>
      </c>
      <c r="B48" s="162">
        <v>497.56</v>
      </c>
      <c r="C48" s="162">
        <v>2730.06607</v>
      </c>
      <c r="D48" s="162">
        <v>3533.228538822137</v>
      </c>
      <c r="E48" s="162">
        <v>43.514235</v>
      </c>
      <c r="F48" s="163">
        <v>6804.368843822138</v>
      </c>
      <c r="G48" s="3"/>
    </row>
    <row r="49" spans="1:7" ht="12.75">
      <c r="A49" s="41"/>
      <c r="B49" s="162"/>
      <c r="C49" s="162"/>
      <c r="D49" s="162"/>
      <c r="E49" s="164"/>
      <c r="F49" s="165"/>
      <c r="G49" s="3"/>
    </row>
    <row r="50" spans="1:7" ht="12.75">
      <c r="A50" s="41" t="s">
        <v>167</v>
      </c>
      <c r="B50" s="166" t="s">
        <v>13</v>
      </c>
      <c r="C50" s="166">
        <v>99</v>
      </c>
      <c r="D50" s="166">
        <v>48</v>
      </c>
      <c r="E50" s="166" t="s">
        <v>13</v>
      </c>
      <c r="F50" s="165">
        <v>147</v>
      </c>
      <c r="G50" s="3"/>
    </row>
    <row r="51" spans="1:7" ht="12.75">
      <c r="A51" s="41"/>
      <c r="B51" s="162"/>
      <c r="C51" s="162"/>
      <c r="D51" s="162"/>
      <c r="E51" s="164"/>
      <c r="F51" s="165"/>
      <c r="G51" s="3"/>
    </row>
    <row r="52" spans="1:7" ht="12.75">
      <c r="A52" s="40" t="s">
        <v>67</v>
      </c>
      <c r="B52" s="160" t="s">
        <v>13</v>
      </c>
      <c r="C52" s="160">
        <v>1117.3215999999998</v>
      </c>
      <c r="D52" s="160" t="s">
        <v>13</v>
      </c>
      <c r="E52" s="160">
        <v>22.438650000000003</v>
      </c>
      <c r="F52" s="161">
        <v>1139.7602499999998</v>
      </c>
      <c r="G52" s="3"/>
    </row>
    <row r="53" spans="1:7" ht="12.75">
      <c r="A53" s="40" t="s">
        <v>68</v>
      </c>
      <c r="B53" s="160">
        <v>578.12</v>
      </c>
      <c r="C53" s="160">
        <v>789.8316</v>
      </c>
      <c r="D53" s="160">
        <v>12.825</v>
      </c>
      <c r="E53" s="160">
        <v>17</v>
      </c>
      <c r="F53" s="161">
        <v>1397.7766</v>
      </c>
      <c r="G53" s="3"/>
    </row>
    <row r="54" spans="1:7" ht="12.75">
      <c r="A54" s="40" t="s">
        <v>69</v>
      </c>
      <c r="B54" s="160">
        <v>9</v>
      </c>
      <c r="C54" s="160">
        <v>577.7225</v>
      </c>
      <c r="D54" s="160">
        <v>52.746</v>
      </c>
      <c r="E54" s="160">
        <v>14.316999999999998</v>
      </c>
      <c r="F54" s="161">
        <v>653.7855</v>
      </c>
      <c r="G54" s="3"/>
    </row>
    <row r="55" spans="1:7" ht="12.75">
      <c r="A55" s="40" t="s">
        <v>70</v>
      </c>
      <c r="B55" s="160" t="s">
        <v>13</v>
      </c>
      <c r="C55" s="160">
        <v>388.2853</v>
      </c>
      <c r="D55" s="160" t="s">
        <v>13</v>
      </c>
      <c r="E55" s="160">
        <v>2.99</v>
      </c>
      <c r="F55" s="161">
        <v>391.2753</v>
      </c>
      <c r="G55" s="3"/>
    </row>
    <row r="56" spans="1:7" ht="12.75">
      <c r="A56" s="40" t="s">
        <v>71</v>
      </c>
      <c r="B56" s="160">
        <v>24.2268</v>
      </c>
      <c r="C56" s="160">
        <v>557.07372</v>
      </c>
      <c r="D56" s="160">
        <v>5.68398</v>
      </c>
      <c r="E56" s="160">
        <v>0.564465</v>
      </c>
      <c r="F56" s="161">
        <v>587.5489650000001</v>
      </c>
      <c r="G56" s="3"/>
    </row>
    <row r="57" spans="1:7" ht="12.75">
      <c r="A57" s="41" t="s">
        <v>168</v>
      </c>
      <c r="B57" s="162">
        <v>611.3468</v>
      </c>
      <c r="C57" s="162">
        <v>3430.2347199999995</v>
      </c>
      <c r="D57" s="162">
        <v>71.25498</v>
      </c>
      <c r="E57" s="162">
        <v>57.310115</v>
      </c>
      <c r="F57" s="163">
        <v>4170.146615</v>
      </c>
      <c r="G57" s="3"/>
    </row>
    <row r="58" spans="1:7" ht="12.75">
      <c r="A58" s="41"/>
      <c r="B58" s="162"/>
      <c r="C58" s="162"/>
      <c r="D58" s="164"/>
      <c r="E58" s="164"/>
      <c r="F58" s="165"/>
      <c r="G58" s="3"/>
    </row>
    <row r="59" spans="1:7" ht="12.75">
      <c r="A59" s="40" t="s">
        <v>72</v>
      </c>
      <c r="B59" s="160" t="s">
        <v>13</v>
      </c>
      <c r="C59" s="160">
        <v>111.6588</v>
      </c>
      <c r="D59" s="160" t="s">
        <v>13</v>
      </c>
      <c r="E59" s="160" t="s">
        <v>13</v>
      </c>
      <c r="F59" s="161">
        <v>111.6588</v>
      </c>
      <c r="G59" s="3"/>
    </row>
    <row r="60" spans="1:7" ht="12.75">
      <c r="A60" s="40" t="s">
        <v>73</v>
      </c>
      <c r="B60" s="160" t="s">
        <v>13</v>
      </c>
      <c r="C60" s="160">
        <v>113.35170000000001</v>
      </c>
      <c r="D60" s="160">
        <v>31.199300000000004</v>
      </c>
      <c r="E60" s="160">
        <v>0.6748999999999999</v>
      </c>
      <c r="F60" s="161">
        <v>145.22590000000002</v>
      </c>
      <c r="G60" s="3"/>
    </row>
    <row r="61" spans="1:7" ht="12.75">
      <c r="A61" s="40" t="s">
        <v>74</v>
      </c>
      <c r="B61" s="160">
        <v>1.24</v>
      </c>
      <c r="C61" s="160">
        <v>124.661</v>
      </c>
      <c r="D61" s="160">
        <v>30.856</v>
      </c>
      <c r="E61" s="160">
        <v>0.395</v>
      </c>
      <c r="F61" s="161">
        <v>157.15200000000002</v>
      </c>
      <c r="G61" s="3"/>
    </row>
    <row r="62" spans="1:7" ht="12.75">
      <c r="A62" s="41" t="s">
        <v>169</v>
      </c>
      <c r="B62" s="162">
        <v>1.24</v>
      </c>
      <c r="C62" s="162">
        <v>349.67150000000004</v>
      </c>
      <c r="D62" s="162">
        <v>62.0553</v>
      </c>
      <c r="E62" s="162">
        <v>1.0699</v>
      </c>
      <c r="F62" s="163">
        <v>414.0367</v>
      </c>
      <c r="G62" s="3"/>
    </row>
    <row r="63" spans="1:7" ht="12.75">
      <c r="A63" s="41"/>
      <c r="B63" s="162"/>
      <c r="C63" s="162"/>
      <c r="D63" s="162"/>
      <c r="E63" s="164"/>
      <c r="F63" s="165"/>
      <c r="G63" s="3"/>
    </row>
    <row r="64" spans="1:7" ht="12.75">
      <c r="A64" s="41" t="s">
        <v>170</v>
      </c>
      <c r="B64" s="166" t="s">
        <v>13</v>
      </c>
      <c r="C64" s="166">
        <v>329.966</v>
      </c>
      <c r="D64" s="166">
        <v>100.680969013301</v>
      </c>
      <c r="E64" s="166">
        <v>13.8798562631269</v>
      </c>
      <c r="F64" s="165">
        <v>444.5268252764279</v>
      </c>
      <c r="G64" s="3"/>
    </row>
    <row r="65" spans="1:7" ht="12.75">
      <c r="A65" s="41"/>
      <c r="B65" s="162"/>
      <c r="C65" s="162"/>
      <c r="D65" s="162"/>
      <c r="E65" s="164"/>
      <c r="F65" s="165"/>
      <c r="G65" s="3"/>
    </row>
    <row r="66" spans="1:7" ht="12.75">
      <c r="A66" s="40" t="s">
        <v>75</v>
      </c>
      <c r="B66" s="160">
        <v>3247.750044</v>
      </c>
      <c r="C66" s="160">
        <v>508.04226</v>
      </c>
      <c r="D66" s="160">
        <v>122.2674</v>
      </c>
      <c r="E66" s="160">
        <v>3.6936</v>
      </c>
      <c r="F66" s="161">
        <v>3881.7533040000003</v>
      </c>
      <c r="G66" s="3"/>
    </row>
    <row r="67" spans="1:7" ht="12.75">
      <c r="A67" s="40" t="s">
        <v>76</v>
      </c>
      <c r="B67" s="160">
        <v>996.82682</v>
      </c>
      <c r="C67" s="160">
        <v>1422.36</v>
      </c>
      <c r="D67" s="160">
        <v>37.8471</v>
      </c>
      <c r="E67" s="160">
        <v>4.7006</v>
      </c>
      <c r="F67" s="161">
        <v>2461.73452</v>
      </c>
      <c r="G67" s="3"/>
    </row>
    <row r="68" spans="1:7" ht="12.75">
      <c r="A68" s="41" t="s">
        <v>171</v>
      </c>
      <c r="B68" s="162">
        <v>4244.576864</v>
      </c>
      <c r="C68" s="162">
        <v>1930.4022599999998</v>
      </c>
      <c r="D68" s="162">
        <v>160.1145</v>
      </c>
      <c r="E68" s="162">
        <v>8.3942</v>
      </c>
      <c r="F68" s="163">
        <v>6343.487824</v>
      </c>
      <c r="G68" s="3"/>
    </row>
    <row r="69" spans="1:7" ht="12.75">
      <c r="A69" s="41"/>
      <c r="B69" s="162"/>
      <c r="C69" s="162"/>
      <c r="D69" s="162"/>
      <c r="E69" s="164"/>
      <c r="F69" s="165"/>
      <c r="G69" s="3"/>
    </row>
    <row r="70" spans="1:7" ht="12.75">
      <c r="A70" s="40" t="s">
        <v>77</v>
      </c>
      <c r="B70" s="160">
        <v>21.302</v>
      </c>
      <c r="C70" s="160">
        <v>67.0992</v>
      </c>
      <c r="D70" s="160">
        <v>370.2182</v>
      </c>
      <c r="E70" s="160">
        <v>4.26</v>
      </c>
      <c r="F70" s="161">
        <v>462.87940000000003</v>
      </c>
      <c r="G70" s="3"/>
    </row>
    <row r="71" spans="1:7" ht="12.75">
      <c r="A71" s="40" t="s">
        <v>78</v>
      </c>
      <c r="B71" s="160">
        <v>2.817</v>
      </c>
      <c r="C71" s="160">
        <v>16.32</v>
      </c>
      <c r="D71" s="160">
        <v>0.52</v>
      </c>
      <c r="E71" s="160" t="s">
        <v>13</v>
      </c>
      <c r="F71" s="161">
        <v>19.657</v>
      </c>
      <c r="G71" s="3"/>
    </row>
    <row r="72" spans="1:7" ht="12.75">
      <c r="A72" s="40" t="s">
        <v>79</v>
      </c>
      <c r="B72" s="160">
        <v>141.05960000000002</v>
      </c>
      <c r="C72" s="160">
        <v>974.605</v>
      </c>
      <c r="D72" s="160">
        <v>62.19446</v>
      </c>
      <c r="E72" s="160" t="s">
        <v>13</v>
      </c>
      <c r="F72" s="161">
        <v>1177.85906</v>
      </c>
      <c r="G72" s="3"/>
    </row>
    <row r="73" spans="1:7" ht="12.75">
      <c r="A73" s="40" t="s">
        <v>80</v>
      </c>
      <c r="B73" s="160" t="s">
        <v>13</v>
      </c>
      <c r="C73" s="160">
        <v>745.0624</v>
      </c>
      <c r="D73" s="160" t="s">
        <v>13</v>
      </c>
      <c r="E73" s="160" t="s">
        <v>13</v>
      </c>
      <c r="F73" s="161">
        <v>745.0624</v>
      </c>
      <c r="G73" s="3"/>
    </row>
    <row r="74" spans="1:7" ht="12.75">
      <c r="A74" s="40" t="s">
        <v>81</v>
      </c>
      <c r="B74" s="160" t="s">
        <v>13</v>
      </c>
      <c r="C74" s="160">
        <v>360.6976</v>
      </c>
      <c r="D74" s="160" t="s">
        <v>13</v>
      </c>
      <c r="E74" s="160" t="s">
        <v>13</v>
      </c>
      <c r="F74" s="161">
        <v>360.6976</v>
      </c>
      <c r="G74" s="3"/>
    </row>
    <row r="75" spans="1:7" ht="12.75">
      <c r="A75" s="40" t="s">
        <v>82</v>
      </c>
      <c r="B75" s="160" t="s">
        <v>13</v>
      </c>
      <c r="C75" s="160">
        <v>270.39459999999997</v>
      </c>
      <c r="D75" s="160">
        <v>67.599</v>
      </c>
      <c r="E75" s="160" t="s">
        <v>13</v>
      </c>
      <c r="F75" s="161">
        <v>337.99359999999996</v>
      </c>
      <c r="G75" s="3"/>
    </row>
    <row r="76" spans="1:7" ht="12.75">
      <c r="A76" s="40" t="s">
        <v>83</v>
      </c>
      <c r="B76" s="160" t="s">
        <v>13</v>
      </c>
      <c r="C76" s="160" t="s">
        <v>13</v>
      </c>
      <c r="D76" s="160" t="s">
        <v>13</v>
      </c>
      <c r="E76" s="160" t="s">
        <v>13</v>
      </c>
      <c r="F76" s="161" t="s">
        <v>13</v>
      </c>
      <c r="G76" s="3"/>
    </row>
    <row r="77" spans="1:7" ht="12.75">
      <c r="A77" s="40" t="s">
        <v>84</v>
      </c>
      <c r="B77" s="160">
        <v>198.24</v>
      </c>
      <c r="C77" s="160">
        <v>349.44</v>
      </c>
      <c r="D77" s="160">
        <v>19.2</v>
      </c>
      <c r="E77" s="160">
        <v>12.8</v>
      </c>
      <c r="F77" s="161">
        <v>579.68</v>
      </c>
      <c r="G77" s="3"/>
    </row>
    <row r="78" spans="1:7" ht="12.75">
      <c r="A78" s="41" t="s">
        <v>172</v>
      </c>
      <c r="B78" s="162">
        <v>363.4186</v>
      </c>
      <c r="C78" s="162">
        <v>2783.6188</v>
      </c>
      <c r="D78" s="162">
        <v>519.73166</v>
      </c>
      <c r="E78" s="162">
        <v>17.06</v>
      </c>
      <c r="F78" s="163">
        <v>3683.82906</v>
      </c>
      <c r="G78" s="3"/>
    </row>
    <row r="79" spans="1:7" ht="12.75">
      <c r="A79" s="41"/>
      <c r="B79" s="162"/>
      <c r="C79" s="164"/>
      <c r="D79" s="162"/>
      <c r="E79" s="164"/>
      <c r="F79" s="165"/>
      <c r="G79" s="3"/>
    </row>
    <row r="80" spans="1:7" ht="12.75">
      <c r="A80" s="40" t="s">
        <v>85</v>
      </c>
      <c r="B80" s="160" t="s">
        <v>13</v>
      </c>
      <c r="C80" s="160" t="s">
        <v>13</v>
      </c>
      <c r="D80" s="160">
        <v>85.8555</v>
      </c>
      <c r="E80" s="160" t="s">
        <v>13</v>
      </c>
      <c r="F80" s="161">
        <v>85.8555</v>
      </c>
      <c r="G80" s="3"/>
    </row>
    <row r="81" spans="1:7" ht="12.75">
      <c r="A81" s="40" t="s">
        <v>86</v>
      </c>
      <c r="B81" s="160" t="s">
        <v>13</v>
      </c>
      <c r="C81" s="160" t="s">
        <v>13</v>
      </c>
      <c r="D81" s="160">
        <v>15.896</v>
      </c>
      <c r="E81" s="160">
        <v>1.766</v>
      </c>
      <c r="F81" s="161">
        <v>17.662</v>
      </c>
      <c r="G81" s="3"/>
    </row>
    <row r="82" spans="1:7" ht="12.75">
      <c r="A82" s="41" t="s">
        <v>173</v>
      </c>
      <c r="B82" s="162" t="s">
        <v>13</v>
      </c>
      <c r="C82" s="162" t="s">
        <v>13</v>
      </c>
      <c r="D82" s="162">
        <v>101.75150000000001</v>
      </c>
      <c r="E82" s="162">
        <v>1.766</v>
      </c>
      <c r="F82" s="163">
        <v>103.5175</v>
      </c>
      <c r="G82" s="3"/>
    </row>
    <row r="83" spans="1:7" ht="12.75">
      <c r="A83" s="41"/>
      <c r="B83" s="162"/>
      <c r="C83" s="164"/>
      <c r="D83" s="162"/>
      <c r="E83" s="164"/>
      <c r="F83" s="168"/>
      <c r="G83" s="3"/>
    </row>
    <row r="84" spans="1:7" ht="13.5" thickBot="1">
      <c r="A84" s="42" t="s">
        <v>87</v>
      </c>
      <c r="B84" s="169">
        <v>5718.142264</v>
      </c>
      <c r="C84" s="169">
        <v>16531.4844408</v>
      </c>
      <c r="D84" s="169">
        <v>6302.770574235437</v>
      </c>
      <c r="E84" s="169">
        <v>184.0982868631269</v>
      </c>
      <c r="F84" s="170">
        <v>28736.49556589856</v>
      </c>
      <c r="G84" s="3"/>
    </row>
    <row r="85" spans="6:7" ht="12.75">
      <c r="F85" s="64"/>
      <c r="G85" s="3"/>
    </row>
  </sheetData>
  <mergeCells count="5">
    <mergeCell ref="A1:F1"/>
    <mergeCell ref="A3:F3"/>
    <mergeCell ref="B5:D5"/>
    <mergeCell ref="E5:E6"/>
    <mergeCell ref="F5:F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6"/>
  <dimension ref="A1:L82"/>
  <sheetViews>
    <sheetView showGridLines="0" zoomScale="75" zoomScaleNormal="75" workbookViewId="0" topLeftCell="A1">
      <selection activeCell="B15" sqref="B15"/>
    </sheetView>
  </sheetViews>
  <sheetFormatPr defaultColWidth="11.421875" defaultRowHeight="12.75"/>
  <cols>
    <col min="1" max="1" width="32.421875" style="2" customWidth="1"/>
    <col min="2" max="3" width="12.7109375" style="2" customWidth="1"/>
    <col min="4" max="5" width="14.7109375" style="12" customWidth="1"/>
    <col min="6" max="6" width="11.421875" style="2" customWidth="1"/>
    <col min="7" max="8" width="11.421875" style="26" customWidth="1"/>
    <col min="9" max="16384" width="11.421875" style="2" customWidth="1"/>
  </cols>
  <sheetData>
    <row r="1" spans="1:8" s="1" customFormat="1" ht="18">
      <c r="A1" s="192" t="s">
        <v>0</v>
      </c>
      <c r="B1" s="192"/>
      <c r="C1" s="192"/>
      <c r="D1" s="192"/>
      <c r="E1" s="192"/>
      <c r="G1" s="55"/>
      <c r="H1" s="55"/>
    </row>
    <row r="2" ht="12.75">
      <c r="A2" s="213" t="s">
        <v>183</v>
      </c>
    </row>
    <row r="3" spans="1:7" ht="15">
      <c r="A3" s="193" t="s">
        <v>108</v>
      </c>
      <c r="B3" s="193"/>
      <c r="C3" s="193"/>
      <c r="D3" s="193"/>
      <c r="E3" s="193"/>
      <c r="F3" s="17"/>
      <c r="G3" s="56"/>
    </row>
    <row r="4" spans="1:7" ht="15" thickBot="1">
      <c r="A4" s="17"/>
      <c r="B4" s="17"/>
      <c r="C4" s="17"/>
      <c r="D4" s="25"/>
      <c r="E4" s="25"/>
      <c r="F4" s="25"/>
      <c r="G4" s="128"/>
    </row>
    <row r="5" spans="1:7" ht="12.75">
      <c r="A5" s="194" t="s">
        <v>103</v>
      </c>
      <c r="B5" s="196" t="s">
        <v>10</v>
      </c>
      <c r="C5" s="197"/>
      <c r="D5" s="196" t="s">
        <v>11</v>
      </c>
      <c r="E5" s="198"/>
      <c r="F5" s="12"/>
      <c r="G5" s="24"/>
    </row>
    <row r="6" spans="1:7" ht="13.5" thickBot="1">
      <c r="A6" s="195"/>
      <c r="B6" s="99">
        <v>2005</v>
      </c>
      <c r="C6" s="99">
        <v>2006</v>
      </c>
      <c r="D6" s="100">
        <v>2005</v>
      </c>
      <c r="E6" s="100">
        <v>2006</v>
      </c>
      <c r="F6" s="12"/>
      <c r="G6" s="24"/>
    </row>
    <row r="7" spans="1:7" ht="12.75">
      <c r="A7" s="19" t="s">
        <v>12</v>
      </c>
      <c r="B7" s="78">
        <v>17145</v>
      </c>
      <c r="C7" s="78">
        <v>6424</v>
      </c>
      <c r="D7" s="126">
        <v>23603</v>
      </c>
      <c r="E7" s="126">
        <v>12586</v>
      </c>
      <c r="F7" s="12"/>
      <c r="G7" s="24"/>
    </row>
    <row r="8" spans="1:7" ht="12.75">
      <c r="A8" s="20"/>
      <c r="B8" s="78"/>
      <c r="C8" s="78"/>
      <c r="D8" s="126"/>
      <c r="E8" s="126"/>
      <c r="F8" s="12"/>
      <c r="G8" s="24"/>
    </row>
    <row r="9" spans="1:5" s="12" customFormat="1" ht="12.75">
      <c r="A9" s="54" t="s">
        <v>98</v>
      </c>
      <c r="B9" s="78"/>
      <c r="C9" s="78"/>
      <c r="D9" s="126"/>
      <c r="E9" s="126"/>
    </row>
    <row r="10" spans="1:5" s="12" customFormat="1" ht="12.75">
      <c r="A10" s="111" t="s">
        <v>26</v>
      </c>
      <c r="B10" s="78">
        <v>4425</v>
      </c>
      <c r="C10" s="78">
        <f>SUM(C11:C34)</f>
        <v>2343</v>
      </c>
      <c r="D10" s="126">
        <v>19227</v>
      </c>
      <c r="E10" s="126">
        <f>SUM(E11:E34)</f>
        <v>10735</v>
      </c>
    </row>
    <row r="11" spans="1:5" s="12" customFormat="1" ht="12.75">
      <c r="A11" s="112" t="s">
        <v>113</v>
      </c>
      <c r="B11" s="74">
        <v>234</v>
      </c>
      <c r="C11" s="74">
        <v>113</v>
      </c>
      <c r="D11" s="127">
        <v>98</v>
      </c>
      <c r="E11" s="127">
        <v>32</v>
      </c>
    </row>
    <row r="12" spans="1:5" s="12" customFormat="1" ht="12.75">
      <c r="A12" s="112" t="s">
        <v>114</v>
      </c>
      <c r="B12" s="74" t="s">
        <v>13</v>
      </c>
      <c r="C12" s="74" t="s">
        <v>154</v>
      </c>
      <c r="D12" s="127">
        <v>51</v>
      </c>
      <c r="E12" s="127">
        <v>23</v>
      </c>
    </row>
    <row r="13" spans="1:5" s="12" customFormat="1" ht="12.75">
      <c r="A13" s="112" t="s">
        <v>115</v>
      </c>
      <c r="B13" s="74">
        <v>72</v>
      </c>
      <c r="C13" s="74">
        <v>33</v>
      </c>
      <c r="D13" s="127">
        <v>3673</v>
      </c>
      <c r="E13" s="127">
        <v>1592</v>
      </c>
    </row>
    <row r="14" spans="1:5" s="12" customFormat="1" ht="12.75">
      <c r="A14" s="112" t="s">
        <v>116</v>
      </c>
      <c r="B14" s="74" t="s">
        <v>13</v>
      </c>
      <c r="C14" s="74" t="s">
        <v>154</v>
      </c>
      <c r="D14" s="127" t="s">
        <v>13</v>
      </c>
      <c r="E14" s="127" t="s">
        <v>154</v>
      </c>
    </row>
    <row r="15" spans="1:5" s="12" customFormat="1" ht="12.75">
      <c r="A15" s="112" t="s">
        <v>117</v>
      </c>
      <c r="B15" s="74" t="s">
        <v>13</v>
      </c>
      <c r="C15" s="74" t="s">
        <v>154</v>
      </c>
      <c r="D15" s="127">
        <v>646</v>
      </c>
      <c r="E15" s="127">
        <v>376</v>
      </c>
    </row>
    <row r="16" spans="1:5" s="12" customFormat="1" ht="12.75">
      <c r="A16" s="112" t="s">
        <v>118</v>
      </c>
      <c r="B16" s="74" t="s">
        <v>13</v>
      </c>
      <c r="C16" s="74" t="s">
        <v>154</v>
      </c>
      <c r="D16" s="127" t="s">
        <v>13</v>
      </c>
      <c r="E16" s="127" t="s">
        <v>154</v>
      </c>
    </row>
    <row r="17" spans="1:5" s="12" customFormat="1" ht="12.75">
      <c r="A17" s="112" t="s">
        <v>119</v>
      </c>
      <c r="B17" s="74" t="s">
        <v>13</v>
      </c>
      <c r="C17" s="74" t="s">
        <v>154</v>
      </c>
      <c r="D17" s="127" t="s">
        <v>13</v>
      </c>
      <c r="E17" s="127" t="s">
        <v>154</v>
      </c>
    </row>
    <row r="18" spans="1:5" s="12" customFormat="1" ht="12.75">
      <c r="A18" s="112" t="s">
        <v>120</v>
      </c>
      <c r="B18" s="74" t="s">
        <v>13</v>
      </c>
      <c r="C18" s="74" t="s">
        <v>154</v>
      </c>
      <c r="D18" s="127" t="s">
        <v>13</v>
      </c>
      <c r="E18" s="127" t="s">
        <v>154</v>
      </c>
    </row>
    <row r="19" spans="1:5" s="12" customFormat="1" ht="12.75">
      <c r="A19" s="112" t="s">
        <v>121</v>
      </c>
      <c r="B19" s="74" t="s">
        <v>13</v>
      </c>
      <c r="C19" s="74" t="s">
        <v>154</v>
      </c>
      <c r="D19" s="127" t="s">
        <v>13</v>
      </c>
      <c r="E19" s="127" t="s">
        <v>154</v>
      </c>
    </row>
    <row r="20" spans="1:5" s="12" customFormat="1" ht="12.75">
      <c r="A20" s="112" t="s">
        <v>122</v>
      </c>
      <c r="B20" s="74">
        <v>1472</v>
      </c>
      <c r="C20" s="74">
        <v>433</v>
      </c>
      <c r="D20" s="127">
        <v>3156</v>
      </c>
      <c r="E20" s="127">
        <v>3355</v>
      </c>
    </row>
    <row r="21" spans="1:5" s="12" customFormat="1" ht="12.75">
      <c r="A21" s="112" t="s">
        <v>123</v>
      </c>
      <c r="B21" s="74">
        <v>44</v>
      </c>
      <c r="C21" s="74">
        <v>66</v>
      </c>
      <c r="D21" s="127">
        <v>10</v>
      </c>
      <c r="E21" s="127" t="s">
        <v>154</v>
      </c>
    </row>
    <row r="22" spans="1:5" s="12" customFormat="1" ht="12.75">
      <c r="A22" s="112" t="s">
        <v>124</v>
      </c>
      <c r="B22" s="74">
        <v>3</v>
      </c>
      <c r="C22" s="74" t="s">
        <v>154</v>
      </c>
      <c r="D22" s="127">
        <v>46</v>
      </c>
      <c r="E22" s="127">
        <v>49</v>
      </c>
    </row>
    <row r="23" spans="1:5" s="12" customFormat="1" ht="12.75">
      <c r="A23" s="112" t="s">
        <v>125</v>
      </c>
      <c r="B23" s="74" t="s">
        <v>13</v>
      </c>
      <c r="C23" s="74" t="s">
        <v>154</v>
      </c>
      <c r="D23" s="127">
        <v>907</v>
      </c>
      <c r="E23" s="127">
        <v>75</v>
      </c>
    </row>
    <row r="24" spans="1:5" s="12" customFormat="1" ht="12.75">
      <c r="A24" s="112" t="s">
        <v>126</v>
      </c>
      <c r="B24" s="74">
        <v>20</v>
      </c>
      <c r="C24" s="74">
        <v>39</v>
      </c>
      <c r="D24" s="127" t="s">
        <v>13</v>
      </c>
      <c r="E24" s="127" t="s">
        <v>154</v>
      </c>
    </row>
    <row r="25" spans="1:5" s="12" customFormat="1" ht="12.75">
      <c r="A25" s="112" t="s">
        <v>127</v>
      </c>
      <c r="B25" s="74">
        <v>22</v>
      </c>
      <c r="C25" s="74">
        <v>86</v>
      </c>
      <c r="D25" s="127">
        <v>2613</v>
      </c>
      <c r="E25" s="127">
        <v>1075</v>
      </c>
    </row>
    <row r="26" spans="1:5" s="12" customFormat="1" ht="12.75">
      <c r="A26" s="112" t="s">
        <v>128</v>
      </c>
      <c r="B26" s="74" t="s">
        <v>13</v>
      </c>
      <c r="C26" s="74" t="s">
        <v>154</v>
      </c>
      <c r="D26" s="127" t="s">
        <v>13</v>
      </c>
      <c r="E26" s="127" t="s">
        <v>154</v>
      </c>
    </row>
    <row r="27" spans="1:5" s="12" customFormat="1" ht="12.75">
      <c r="A27" s="112" t="s">
        <v>129</v>
      </c>
      <c r="B27" s="74" t="s">
        <v>13</v>
      </c>
      <c r="C27" s="74" t="s">
        <v>154</v>
      </c>
      <c r="D27" s="127" t="s">
        <v>13</v>
      </c>
      <c r="E27" s="127" t="s">
        <v>154</v>
      </c>
    </row>
    <row r="28" spans="1:5" s="12" customFormat="1" ht="12.75">
      <c r="A28" s="112" t="s">
        <v>130</v>
      </c>
      <c r="B28" s="74" t="s">
        <v>13</v>
      </c>
      <c r="C28" s="74" t="s">
        <v>154</v>
      </c>
      <c r="D28" s="127">
        <v>45</v>
      </c>
      <c r="E28" s="127" t="s">
        <v>154</v>
      </c>
    </row>
    <row r="29" spans="1:5" s="12" customFormat="1" ht="12.75">
      <c r="A29" s="112" t="s">
        <v>131</v>
      </c>
      <c r="B29" s="74" t="s">
        <v>13</v>
      </c>
      <c r="C29" s="74" t="s">
        <v>154</v>
      </c>
      <c r="D29" s="127" t="s">
        <v>13</v>
      </c>
      <c r="E29" s="127" t="s">
        <v>154</v>
      </c>
    </row>
    <row r="30" spans="1:5" s="12" customFormat="1" ht="12.75">
      <c r="A30" s="112" t="s">
        <v>132</v>
      </c>
      <c r="B30" s="74" t="s">
        <v>13</v>
      </c>
      <c r="C30" s="74" t="s">
        <v>154</v>
      </c>
      <c r="D30" s="127">
        <v>1255</v>
      </c>
      <c r="E30" s="127">
        <v>1146</v>
      </c>
    </row>
    <row r="31" spans="1:5" s="12" customFormat="1" ht="12.75">
      <c r="A31" s="112" t="s">
        <v>133</v>
      </c>
      <c r="B31" s="74">
        <v>2153</v>
      </c>
      <c r="C31" s="74">
        <v>1469</v>
      </c>
      <c r="D31" s="127">
        <v>4537</v>
      </c>
      <c r="E31" s="127">
        <v>1837</v>
      </c>
    </row>
    <row r="32" spans="1:5" s="12" customFormat="1" ht="12.75">
      <c r="A32" s="112" t="s">
        <v>134</v>
      </c>
      <c r="B32" s="74">
        <v>405</v>
      </c>
      <c r="C32" s="74">
        <v>104</v>
      </c>
      <c r="D32" s="127">
        <v>2188</v>
      </c>
      <c r="E32" s="127">
        <v>1171</v>
      </c>
    </row>
    <row r="33" spans="1:5" s="12" customFormat="1" ht="12.75">
      <c r="A33" s="112" t="s">
        <v>135</v>
      </c>
      <c r="B33" s="74" t="s">
        <v>13</v>
      </c>
      <c r="C33" s="74" t="s">
        <v>154</v>
      </c>
      <c r="D33" s="127">
        <v>2</v>
      </c>
      <c r="E33" s="127" t="s">
        <v>154</v>
      </c>
    </row>
    <row r="34" spans="1:5" s="12" customFormat="1" ht="12.75">
      <c r="A34" s="112" t="s">
        <v>136</v>
      </c>
      <c r="B34" s="74" t="s">
        <v>13</v>
      </c>
      <c r="C34" s="74" t="s">
        <v>154</v>
      </c>
      <c r="D34" s="127" t="s">
        <v>13</v>
      </c>
      <c r="E34" s="127">
        <v>4</v>
      </c>
    </row>
    <row r="35" spans="1:5" s="12" customFormat="1" ht="12.75">
      <c r="A35" s="22" t="s">
        <v>14</v>
      </c>
      <c r="B35" s="74"/>
      <c r="C35" s="74"/>
      <c r="D35" s="127"/>
      <c r="E35" s="127"/>
    </row>
    <row r="36" spans="1:5" s="12" customFormat="1" ht="12.75">
      <c r="A36" s="113" t="s">
        <v>15</v>
      </c>
      <c r="B36" s="74"/>
      <c r="C36" s="74"/>
      <c r="D36" s="127"/>
      <c r="E36" s="127"/>
    </row>
    <row r="37" spans="1:5" s="12" customFormat="1" ht="12.75">
      <c r="A37" s="112" t="s">
        <v>137</v>
      </c>
      <c r="B37" s="74" t="s">
        <v>13</v>
      </c>
      <c r="C37" s="74" t="s">
        <v>154</v>
      </c>
      <c r="D37" s="127" t="s">
        <v>13</v>
      </c>
      <c r="E37" s="127" t="s">
        <v>154</v>
      </c>
    </row>
    <row r="38" spans="1:5" s="12" customFormat="1" ht="12.75">
      <c r="A38" s="112" t="s">
        <v>138</v>
      </c>
      <c r="B38" s="74" t="s">
        <v>13</v>
      </c>
      <c r="C38" s="74" t="s">
        <v>154</v>
      </c>
      <c r="D38" s="127" t="s">
        <v>13</v>
      </c>
      <c r="E38" s="127">
        <v>22</v>
      </c>
    </row>
    <row r="39" spans="1:5" s="12" customFormat="1" ht="12.75">
      <c r="A39" s="114" t="s">
        <v>139</v>
      </c>
      <c r="B39" s="74" t="s">
        <v>13</v>
      </c>
      <c r="C39" s="74" t="s">
        <v>154</v>
      </c>
      <c r="D39" s="127" t="s">
        <v>13</v>
      </c>
      <c r="E39" s="127" t="s">
        <v>154</v>
      </c>
    </row>
    <row r="40" spans="1:5" s="12" customFormat="1" ht="12.75">
      <c r="A40" s="112" t="s">
        <v>140</v>
      </c>
      <c r="B40" s="74" t="s">
        <v>13</v>
      </c>
      <c r="C40" s="74" t="s">
        <v>154</v>
      </c>
      <c r="D40" s="127">
        <v>8</v>
      </c>
      <c r="E40" s="127" t="s">
        <v>154</v>
      </c>
    </row>
    <row r="41" spans="1:5" s="12" customFormat="1" ht="12.75">
      <c r="A41" s="114" t="s">
        <v>141</v>
      </c>
      <c r="B41" s="74">
        <v>195</v>
      </c>
      <c r="C41" s="74">
        <v>62</v>
      </c>
      <c r="D41" s="127">
        <v>130</v>
      </c>
      <c r="E41" s="127" t="s">
        <v>154</v>
      </c>
    </row>
    <row r="42" spans="1:7" ht="12.75">
      <c r="A42" s="20" t="s">
        <v>14</v>
      </c>
      <c r="B42" s="74"/>
      <c r="C42" s="74"/>
      <c r="D42" s="127"/>
      <c r="E42" s="127"/>
      <c r="F42" s="12"/>
      <c r="G42" s="24"/>
    </row>
    <row r="43" spans="1:7" ht="12.75">
      <c r="A43" s="54" t="s">
        <v>97</v>
      </c>
      <c r="B43" s="74"/>
      <c r="C43" s="74"/>
      <c r="D43" s="127"/>
      <c r="E43" s="127"/>
      <c r="F43" s="12"/>
      <c r="G43" s="24"/>
    </row>
    <row r="44" spans="1:7" ht="12.75">
      <c r="A44" s="21" t="s">
        <v>16</v>
      </c>
      <c r="B44" s="74">
        <v>505</v>
      </c>
      <c r="C44" s="74">
        <v>275</v>
      </c>
      <c r="D44" s="127" t="s">
        <v>13</v>
      </c>
      <c r="E44" s="127" t="s">
        <v>154</v>
      </c>
      <c r="F44" s="12"/>
      <c r="G44" s="24"/>
    </row>
    <row r="45" spans="1:7" ht="12.75">
      <c r="A45" s="21" t="s">
        <v>17</v>
      </c>
      <c r="B45" s="74">
        <v>6437</v>
      </c>
      <c r="C45" s="74">
        <v>1362</v>
      </c>
      <c r="D45" s="127" t="s">
        <v>13</v>
      </c>
      <c r="E45" s="127" t="s">
        <v>154</v>
      </c>
      <c r="F45" s="12"/>
      <c r="G45" s="24"/>
    </row>
    <row r="46" spans="1:7" ht="12.75">
      <c r="A46" s="21" t="s">
        <v>27</v>
      </c>
      <c r="B46" s="74" t="s">
        <v>13</v>
      </c>
      <c r="C46" s="74">
        <v>4</v>
      </c>
      <c r="D46" s="127" t="s">
        <v>13</v>
      </c>
      <c r="E46" s="127" t="s">
        <v>154</v>
      </c>
      <c r="F46" s="12"/>
      <c r="G46" s="24"/>
    </row>
    <row r="47" spans="1:7" ht="12.75">
      <c r="A47" s="21" t="s">
        <v>18</v>
      </c>
      <c r="B47" s="74">
        <v>65</v>
      </c>
      <c r="C47" s="74" t="s">
        <v>154</v>
      </c>
      <c r="D47" s="127" t="s">
        <v>13</v>
      </c>
      <c r="E47" s="127" t="s">
        <v>154</v>
      </c>
      <c r="F47" s="12"/>
      <c r="G47" s="24"/>
    </row>
    <row r="48" spans="1:7" ht="12.75">
      <c r="A48" s="21" t="s">
        <v>19</v>
      </c>
      <c r="B48" s="74">
        <v>1197</v>
      </c>
      <c r="C48" s="74" t="s">
        <v>154</v>
      </c>
      <c r="D48" s="127" t="s">
        <v>13</v>
      </c>
      <c r="E48" s="127" t="s">
        <v>154</v>
      </c>
      <c r="F48" s="12"/>
      <c r="G48" s="24"/>
    </row>
    <row r="49" spans="1:7" ht="12.75">
      <c r="A49" s="21" t="s">
        <v>20</v>
      </c>
      <c r="B49" s="74">
        <v>2</v>
      </c>
      <c r="C49" s="74" t="s">
        <v>154</v>
      </c>
      <c r="D49" s="127" t="s">
        <v>13</v>
      </c>
      <c r="E49" s="127">
        <v>11</v>
      </c>
      <c r="F49" s="12"/>
      <c r="G49" s="24"/>
    </row>
    <row r="50" spans="1:7" ht="13.5" thickBot="1">
      <c r="A50" s="23" t="s">
        <v>21</v>
      </c>
      <c r="B50" s="129">
        <v>819</v>
      </c>
      <c r="C50" s="129">
        <v>456</v>
      </c>
      <c r="D50" s="130" t="s">
        <v>13</v>
      </c>
      <c r="E50" s="130" t="s">
        <v>154</v>
      </c>
      <c r="F50" s="12"/>
      <c r="G50" s="24"/>
    </row>
    <row r="51" spans="1:12" s="12" customFormat="1" ht="12.75">
      <c r="A51" s="105" t="s">
        <v>109</v>
      </c>
      <c r="B51" s="106"/>
      <c r="C51" s="106"/>
      <c r="D51" s="106"/>
      <c r="E51" s="106"/>
      <c r="F51" s="106"/>
      <c r="G51" s="24"/>
      <c r="I51" s="107"/>
      <c r="J51" s="108"/>
      <c r="K51" s="109"/>
      <c r="L51" s="109"/>
    </row>
    <row r="52" spans="1:7" ht="12.75">
      <c r="A52" s="12" t="s">
        <v>14</v>
      </c>
      <c r="B52" s="12"/>
      <c r="C52" s="12"/>
      <c r="F52" s="12"/>
      <c r="G52" s="24"/>
    </row>
    <row r="53" spans="1:7" ht="12.75">
      <c r="A53" s="2" t="s">
        <v>14</v>
      </c>
      <c r="F53" s="12"/>
      <c r="G53" s="24"/>
    </row>
    <row r="54" spans="1:7" ht="12.75">
      <c r="A54" s="2" t="s">
        <v>14</v>
      </c>
      <c r="F54" s="12"/>
      <c r="G54" s="24"/>
    </row>
    <row r="55" spans="1:7" ht="12.75">
      <c r="A55" s="2" t="s">
        <v>14</v>
      </c>
      <c r="F55" s="12"/>
      <c r="G55" s="24"/>
    </row>
    <row r="56" spans="1:7" ht="12.75">
      <c r="A56" s="2" t="s">
        <v>14</v>
      </c>
      <c r="F56" s="12"/>
      <c r="G56" s="24"/>
    </row>
    <row r="57" spans="1:7" ht="12.75">
      <c r="A57" s="2" t="s">
        <v>14</v>
      </c>
      <c r="F57" s="12"/>
      <c r="G57" s="24"/>
    </row>
    <row r="58" spans="1:7" ht="12.75">
      <c r="A58" s="2" t="s">
        <v>14</v>
      </c>
      <c r="F58" s="12"/>
      <c r="G58" s="24"/>
    </row>
    <row r="59" spans="1:7" ht="12.75">
      <c r="A59" s="2" t="s">
        <v>14</v>
      </c>
      <c r="F59" s="12"/>
      <c r="G59" s="24"/>
    </row>
    <row r="60" spans="1:7" ht="12.75">
      <c r="A60" s="2" t="s">
        <v>14</v>
      </c>
      <c r="F60" s="12"/>
      <c r="G60" s="24"/>
    </row>
    <row r="61" spans="1:7" ht="12.75">
      <c r="A61" s="2" t="s">
        <v>14</v>
      </c>
      <c r="F61" s="12"/>
      <c r="G61" s="24"/>
    </row>
    <row r="62" ht="12.75">
      <c r="A62" s="2" t="s">
        <v>14</v>
      </c>
    </row>
    <row r="63" ht="12.75">
      <c r="A63" s="2" t="s">
        <v>14</v>
      </c>
    </row>
    <row r="64" ht="12.75">
      <c r="A64" s="2" t="s">
        <v>14</v>
      </c>
    </row>
    <row r="65" ht="12.75">
      <c r="A65" s="2" t="s">
        <v>14</v>
      </c>
    </row>
    <row r="66" ht="12.75">
      <c r="A66" s="2" t="s">
        <v>14</v>
      </c>
    </row>
    <row r="67" ht="12.75">
      <c r="A67" s="2" t="s">
        <v>14</v>
      </c>
    </row>
    <row r="68" ht="12.75">
      <c r="A68" s="2" t="s">
        <v>14</v>
      </c>
    </row>
    <row r="69" ht="12.75">
      <c r="A69" s="2" t="s">
        <v>14</v>
      </c>
    </row>
    <row r="70" ht="12.75">
      <c r="A70" s="2" t="s">
        <v>14</v>
      </c>
    </row>
    <row r="71" ht="12.75">
      <c r="A71" s="2" t="s">
        <v>14</v>
      </c>
    </row>
    <row r="72" ht="12.75">
      <c r="A72" s="2" t="s">
        <v>14</v>
      </c>
    </row>
    <row r="73" ht="12.75">
      <c r="A73" s="2" t="s">
        <v>14</v>
      </c>
    </row>
    <row r="74" ht="12.75">
      <c r="A74" s="2" t="s">
        <v>14</v>
      </c>
    </row>
    <row r="75" ht="12.75">
      <c r="A75" s="2" t="s">
        <v>14</v>
      </c>
    </row>
    <row r="76" ht="12.75">
      <c r="A76" s="2" t="s">
        <v>14</v>
      </c>
    </row>
    <row r="77" ht="12.75">
      <c r="A77" s="2" t="s">
        <v>14</v>
      </c>
    </row>
    <row r="78" ht="12.75">
      <c r="A78" s="2" t="s">
        <v>14</v>
      </c>
    </row>
    <row r="79" ht="12.75">
      <c r="A79" s="2" t="s">
        <v>14</v>
      </c>
    </row>
    <row r="80" ht="12.75">
      <c r="A80" s="2" t="s">
        <v>14</v>
      </c>
    </row>
    <row r="81" ht="12.75">
      <c r="A81" s="2" t="s">
        <v>14</v>
      </c>
    </row>
    <row r="82" ht="12.75">
      <c r="A82" s="2" t="s">
        <v>14</v>
      </c>
    </row>
  </sheetData>
  <mergeCells count="5">
    <mergeCell ref="A1:E1"/>
    <mergeCell ref="A3:E3"/>
    <mergeCell ref="A5:A6"/>
    <mergeCell ref="B5:C5"/>
    <mergeCell ref="D5:E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9"/>
  <dimension ref="A1:J82"/>
  <sheetViews>
    <sheetView showGridLines="0" zoomScale="75" zoomScaleNormal="75" workbookViewId="0" topLeftCell="A1">
      <selection activeCell="E33" sqref="E33"/>
    </sheetView>
  </sheetViews>
  <sheetFormatPr defaultColWidth="11.421875" defaultRowHeight="12.75"/>
  <cols>
    <col min="1" max="1" width="40.8515625" style="2" customWidth="1"/>
    <col min="2" max="2" width="24.7109375" style="2" customWidth="1"/>
    <col min="3" max="3" width="24.7109375" style="12" customWidth="1"/>
    <col min="4" max="4" width="11.421875" style="2" customWidth="1"/>
    <col min="5" max="6" width="11.421875" style="26" customWidth="1"/>
    <col min="7" max="16384" width="11.421875" style="2" customWidth="1"/>
  </cols>
  <sheetData>
    <row r="1" spans="1:6" s="1" customFormat="1" ht="18">
      <c r="A1" s="192" t="s">
        <v>0</v>
      </c>
      <c r="B1" s="192"/>
      <c r="C1" s="192"/>
      <c r="E1" s="55"/>
      <c r="F1" s="55"/>
    </row>
    <row r="2" ht="12.75">
      <c r="A2" s="213" t="s">
        <v>183</v>
      </c>
    </row>
    <row r="3" spans="1:5" ht="15">
      <c r="A3" s="193" t="s">
        <v>176</v>
      </c>
      <c r="B3" s="193"/>
      <c r="C3" s="193"/>
      <c r="D3" s="17"/>
      <c r="E3" s="56"/>
    </row>
    <row r="4" spans="1:5" ht="15" thickBot="1">
      <c r="A4" s="17"/>
      <c r="B4" s="17"/>
      <c r="C4" s="25"/>
      <c r="D4" s="25"/>
      <c r="E4" s="128"/>
    </row>
    <row r="5" spans="1:5" ht="12.75">
      <c r="A5" s="194" t="s">
        <v>103</v>
      </c>
      <c r="B5" s="194" t="s">
        <v>10</v>
      </c>
      <c r="C5" s="199" t="s">
        <v>11</v>
      </c>
      <c r="D5" s="12"/>
      <c r="E5" s="24"/>
    </row>
    <row r="6" spans="1:5" ht="13.5" thickBot="1">
      <c r="A6" s="195"/>
      <c r="B6" s="195"/>
      <c r="C6" s="200"/>
      <c r="D6" s="12"/>
      <c r="E6" s="24"/>
    </row>
    <row r="7" spans="1:5" ht="12.75">
      <c r="A7" s="19" t="s">
        <v>12</v>
      </c>
      <c r="B7" s="78">
        <v>5851</v>
      </c>
      <c r="C7" s="126">
        <v>13110</v>
      </c>
      <c r="D7" s="12"/>
      <c r="E7" s="24"/>
    </row>
    <row r="8" spans="1:5" ht="12.75">
      <c r="A8" s="20"/>
      <c r="B8" s="78"/>
      <c r="C8" s="126"/>
      <c r="D8" s="12"/>
      <c r="E8" s="24"/>
    </row>
    <row r="9" spans="1:3" s="12" customFormat="1" ht="12.75">
      <c r="A9" s="54" t="s">
        <v>98</v>
      </c>
      <c r="B9" s="78"/>
      <c r="C9" s="126"/>
    </row>
    <row r="10" spans="1:3" s="12" customFormat="1" ht="12.75">
      <c r="A10" s="111" t="s">
        <v>26</v>
      </c>
      <c r="B10" s="78">
        <f>SUM(B11:B36)</f>
        <v>2327</v>
      </c>
      <c r="C10" s="126">
        <f>SUM(C11:C36)</f>
        <v>10642</v>
      </c>
    </row>
    <row r="11" spans="1:3" s="12" customFormat="1" ht="12.75">
      <c r="A11" s="112" t="s">
        <v>113</v>
      </c>
      <c r="B11" s="74">
        <v>107</v>
      </c>
      <c r="C11" s="127">
        <v>149</v>
      </c>
    </row>
    <row r="12" spans="1:3" s="12" customFormat="1" ht="12.75">
      <c r="A12" s="112" t="s">
        <v>114</v>
      </c>
      <c r="B12" s="74" t="s">
        <v>13</v>
      </c>
      <c r="C12" s="127">
        <v>42</v>
      </c>
    </row>
    <row r="13" spans="1:3" s="12" customFormat="1" ht="12.75">
      <c r="A13" s="112" t="s">
        <v>115</v>
      </c>
      <c r="B13" s="74" t="s">
        <v>13</v>
      </c>
      <c r="C13" s="127">
        <v>1459</v>
      </c>
    </row>
    <row r="14" spans="1:3" s="12" customFormat="1" ht="12.75">
      <c r="A14" s="112" t="s">
        <v>138</v>
      </c>
      <c r="B14" s="74" t="s">
        <v>13</v>
      </c>
      <c r="C14" s="127" t="s">
        <v>13</v>
      </c>
    </row>
    <row r="15" spans="1:3" s="12" customFormat="1" ht="12.75">
      <c r="A15" s="112" t="s">
        <v>116</v>
      </c>
      <c r="B15" s="74" t="s">
        <v>13</v>
      </c>
      <c r="C15" s="127" t="s">
        <v>13</v>
      </c>
    </row>
    <row r="16" spans="1:3" s="12" customFormat="1" ht="12.75">
      <c r="A16" s="112" t="s">
        <v>117</v>
      </c>
      <c r="B16" s="74">
        <v>4</v>
      </c>
      <c r="C16" s="127">
        <v>309</v>
      </c>
    </row>
    <row r="17" spans="1:3" s="12" customFormat="1" ht="12.75">
      <c r="A17" s="112" t="s">
        <v>118</v>
      </c>
      <c r="B17" s="74" t="s">
        <v>13</v>
      </c>
      <c r="C17" s="127" t="s">
        <v>13</v>
      </c>
    </row>
    <row r="18" spans="1:3" s="12" customFormat="1" ht="12.75">
      <c r="A18" s="112" t="s">
        <v>119</v>
      </c>
      <c r="B18" s="74" t="s">
        <v>13</v>
      </c>
      <c r="C18" s="127" t="s">
        <v>13</v>
      </c>
    </row>
    <row r="19" spans="1:3" s="12" customFormat="1" ht="12.75">
      <c r="A19" s="112" t="s">
        <v>120</v>
      </c>
      <c r="B19" s="74" t="s">
        <v>13</v>
      </c>
      <c r="C19" s="127" t="s">
        <v>13</v>
      </c>
    </row>
    <row r="20" spans="1:3" s="12" customFormat="1" ht="12.75">
      <c r="A20" s="112" t="s">
        <v>121</v>
      </c>
      <c r="B20" s="74" t="s">
        <v>13</v>
      </c>
      <c r="C20" s="127" t="s">
        <v>13</v>
      </c>
    </row>
    <row r="21" spans="1:3" s="12" customFormat="1" ht="12.75">
      <c r="A21" s="112" t="s">
        <v>122</v>
      </c>
      <c r="B21" s="74">
        <v>90</v>
      </c>
      <c r="C21" s="127">
        <v>2666</v>
      </c>
    </row>
    <row r="22" spans="1:3" s="12" customFormat="1" ht="12.75">
      <c r="A22" s="112" t="s">
        <v>123</v>
      </c>
      <c r="B22" s="74">
        <v>9</v>
      </c>
      <c r="C22" s="127">
        <v>33</v>
      </c>
    </row>
    <row r="23" spans="1:3" s="12" customFormat="1" ht="12.75">
      <c r="A23" s="112" t="s">
        <v>124</v>
      </c>
      <c r="B23" s="74" t="s">
        <v>13</v>
      </c>
      <c r="C23" s="127">
        <v>259</v>
      </c>
    </row>
    <row r="24" spans="1:3" s="12" customFormat="1" ht="12.75">
      <c r="A24" s="112" t="s">
        <v>125</v>
      </c>
      <c r="B24" s="74" t="s">
        <v>13</v>
      </c>
      <c r="C24" s="127">
        <v>24</v>
      </c>
    </row>
    <row r="25" spans="1:3" s="12" customFormat="1" ht="12.75">
      <c r="A25" s="112" t="s">
        <v>126</v>
      </c>
      <c r="B25" s="74" t="s">
        <v>13</v>
      </c>
      <c r="C25" s="127" t="s">
        <v>13</v>
      </c>
    </row>
    <row r="26" spans="1:3" s="12" customFormat="1" ht="12.75">
      <c r="A26" s="112" t="s">
        <v>127</v>
      </c>
      <c r="B26" s="74">
        <v>65</v>
      </c>
      <c r="C26" s="127">
        <v>1108</v>
      </c>
    </row>
    <row r="27" spans="1:3" s="12" customFormat="1" ht="12.75">
      <c r="A27" s="112" t="s">
        <v>128</v>
      </c>
      <c r="B27" s="74" t="s">
        <v>13</v>
      </c>
      <c r="C27" s="127" t="s">
        <v>13</v>
      </c>
    </row>
    <row r="28" spans="1:3" s="12" customFormat="1" ht="12.75">
      <c r="A28" s="112" t="s">
        <v>129</v>
      </c>
      <c r="B28" s="74" t="s">
        <v>13</v>
      </c>
      <c r="C28" s="127" t="s">
        <v>13</v>
      </c>
    </row>
    <row r="29" spans="1:3" s="12" customFormat="1" ht="12.75">
      <c r="A29" s="112" t="s">
        <v>130</v>
      </c>
      <c r="B29" s="74" t="s">
        <v>13</v>
      </c>
      <c r="C29" s="127" t="s">
        <v>13</v>
      </c>
    </row>
    <row r="30" spans="1:3" s="12" customFormat="1" ht="12.75">
      <c r="A30" s="112" t="s">
        <v>131</v>
      </c>
      <c r="B30" s="74" t="s">
        <v>13</v>
      </c>
      <c r="C30" s="127" t="s">
        <v>13</v>
      </c>
    </row>
    <row r="31" spans="1:3" s="12" customFormat="1" ht="12.75">
      <c r="A31" s="112" t="s">
        <v>132</v>
      </c>
      <c r="B31" s="74" t="s">
        <v>13</v>
      </c>
      <c r="C31" s="127">
        <v>1024</v>
      </c>
    </row>
    <row r="32" spans="1:3" s="12" customFormat="1" ht="12.75">
      <c r="A32" s="112" t="s">
        <v>133</v>
      </c>
      <c r="B32" s="74">
        <v>1992</v>
      </c>
      <c r="C32" s="127">
        <v>2234</v>
      </c>
    </row>
    <row r="33" spans="1:3" s="12" customFormat="1" ht="12.75">
      <c r="A33" s="112" t="s">
        <v>134</v>
      </c>
      <c r="B33" s="74">
        <v>59</v>
      </c>
      <c r="C33" s="127">
        <v>1335</v>
      </c>
    </row>
    <row r="34" spans="1:3" s="12" customFormat="1" ht="12.75">
      <c r="A34" s="112" t="s">
        <v>135</v>
      </c>
      <c r="B34" s="74">
        <v>1</v>
      </c>
      <c r="C34" s="127" t="s">
        <v>13</v>
      </c>
    </row>
    <row r="35" spans="1:3" s="12" customFormat="1" ht="12.75">
      <c r="A35" s="112" t="s">
        <v>140</v>
      </c>
      <c r="B35" s="74" t="s">
        <v>13</v>
      </c>
      <c r="C35" s="127" t="s">
        <v>13</v>
      </c>
    </row>
    <row r="36" spans="1:3" s="12" customFormat="1" ht="12.75">
      <c r="A36" s="112" t="s">
        <v>136</v>
      </c>
      <c r="B36" s="74" t="s">
        <v>13</v>
      </c>
      <c r="C36" s="127" t="s">
        <v>13</v>
      </c>
    </row>
    <row r="37" spans="1:3" s="12" customFormat="1" ht="12.75">
      <c r="A37" s="22" t="s">
        <v>14</v>
      </c>
      <c r="B37" s="74"/>
      <c r="C37" s="127"/>
    </row>
    <row r="38" spans="1:3" s="12" customFormat="1" ht="12.75">
      <c r="A38" s="113" t="s">
        <v>15</v>
      </c>
      <c r="B38" s="74"/>
      <c r="C38" s="127"/>
    </row>
    <row r="39" spans="1:3" s="12" customFormat="1" ht="12.75">
      <c r="A39" s="112" t="s">
        <v>137</v>
      </c>
      <c r="B39" s="74" t="s">
        <v>13</v>
      </c>
      <c r="C39" s="127" t="s">
        <v>13</v>
      </c>
    </row>
    <row r="40" spans="1:3" s="12" customFormat="1" ht="12.75">
      <c r="A40" s="114" t="s">
        <v>139</v>
      </c>
      <c r="B40" s="74" t="s">
        <v>13</v>
      </c>
      <c r="C40" s="127" t="s">
        <v>13</v>
      </c>
    </row>
    <row r="41" spans="1:3" s="12" customFormat="1" ht="12.75">
      <c r="A41" s="114" t="s">
        <v>141</v>
      </c>
      <c r="B41" s="74">
        <v>37</v>
      </c>
      <c r="C41" s="127" t="s">
        <v>13</v>
      </c>
    </row>
    <row r="42" spans="1:5" ht="12.75">
      <c r="A42" s="20" t="s">
        <v>14</v>
      </c>
      <c r="B42" s="74"/>
      <c r="C42" s="127"/>
      <c r="D42" s="12"/>
      <c r="E42" s="24"/>
    </row>
    <row r="43" spans="1:5" ht="12.75">
      <c r="A43" s="54" t="s">
        <v>97</v>
      </c>
      <c r="B43" s="74"/>
      <c r="C43" s="127"/>
      <c r="D43" s="12"/>
      <c r="E43" s="24"/>
    </row>
    <row r="44" spans="1:5" ht="12.75">
      <c r="A44" s="21" t="s">
        <v>16</v>
      </c>
      <c r="B44" s="74">
        <v>136</v>
      </c>
      <c r="C44" s="127" t="s">
        <v>13</v>
      </c>
      <c r="D44" s="12"/>
      <c r="E44" s="24"/>
    </row>
    <row r="45" spans="1:5" ht="12.75">
      <c r="A45" s="21" t="s">
        <v>17</v>
      </c>
      <c r="B45" s="74">
        <v>1242</v>
      </c>
      <c r="C45" s="127" t="s">
        <v>13</v>
      </c>
      <c r="D45" s="12"/>
      <c r="E45" s="24"/>
    </row>
    <row r="46" spans="1:5" ht="12.75">
      <c r="A46" s="21" t="s">
        <v>27</v>
      </c>
      <c r="B46" s="74">
        <v>10</v>
      </c>
      <c r="C46" s="127" t="s">
        <v>13</v>
      </c>
      <c r="D46" s="12"/>
      <c r="E46" s="24"/>
    </row>
    <row r="47" spans="1:5" ht="12.75">
      <c r="A47" s="21" t="s">
        <v>18</v>
      </c>
      <c r="B47" s="74" t="s">
        <v>13</v>
      </c>
      <c r="C47" s="127" t="s">
        <v>13</v>
      </c>
      <c r="D47" s="12"/>
      <c r="E47" s="24"/>
    </row>
    <row r="48" spans="1:5" ht="12.75">
      <c r="A48" s="21" t="s">
        <v>19</v>
      </c>
      <c r="B48" s="74" t="s">
        <v>13</v>
      </c>
      <c r="C48" s="127" t="s">
        <v>13</v>
      </c>
      <c r="D48" s="12"/>
      <c r="E48" s="24"/>
    </row>
    <row r="49" spans="1:5" ht="12.75">
      <c r="A49" s="21" t="s">
        <v>20</v>
      </c>
      <c r="B49" s="74" t="s">
        <v>13</v>
      </c>
      <c r="C49" s="127" t="s">
        <v>13</v>
      </c>
      <c r="D49" s="12"/>
      <c r="E49" s="24"/>
    </row>
    <row r="50" spans="1:5" ht="13.5" thickBot="1">
      <c r="A50" s="23" t="s">
        <v>21</v>
      </c>
      <c r="B50" s="129">
        <v>766</v>
      </c>
      <c r="C50" s="130" t="s">
        <v>13</v>
      </c>
      <c r="D50" s="12"/>
      <c r="E50" s="24"/>
    </row>
    <row r="51" spans="1:10" s="12" customFormat="1" ht="12.75">
      <c r="A51" s="105" t="s">
        <v>109</v>
      </c>
      <c r="B51" s="106"/>
      <c r="C51" s="106"/>
      <c r="D51" s="106"/>
      <c r="E51" s="24"/>
      <c r="G51" s="107"/>
      <c r="H51" s="108"/>
      <c r="I51" s="109"/>
      <c r="J51" s="109"/>
    </row>
    <row r="52" spans="1:5" ht="12.75">
      <c r="A52" s="12" t="s">
        <v>14</v>
      </c>
      <c r="B52" s="12"/>
      <c r="D52" s="12"/>
      <c r="E52" s="24"/>
    </row>
    <row r="53" spans="1:5" ht="12.75">
      <c r="A53" s="2" t="s">
        <v>14</v>
      </c>
      <c r="D53" s="12"/>
      <c r="E53" s="24"/>
    </row>
    <row r="54" spans="1:5" ht="12.75">
      <c r="A54" s="2" t="s">
        <v>14</v>
      </c>
      <c r="D54" s="12"/>
      <c r="E54" s="24"/>
    </row>
    <row r="55" spans="1:5" ht="12.75">
      <c r="A55" s="2" t="s">
        <v>14</v>
      </c>
      <c r="D55" s="12"/>
      <c r="E55" s="24"/>
    </row>
    <row r="56" spans="1:5" ht="12.75">
      <c r="A56" s="2" t="s">
        <v>14</v>
      </c>
      <c r="D56" s="12"/>
      <c r="E56" s="24"/>
    </row>
    <row r="57" spans="1:5" ht="12.75">
      <c r="A57" s="2" t="s">
        <v>14</v>
      </c>
      <c r="D57" s="12"/>
      <c r="E57" s="24"/>
    </row>
    <row r="58" spans="1:5" ht="12.75">
      <c r="A58" s="2" t="s">
        <v>14</v>
      </c>
      <c r="D58" s="12"/>
      <c r="E58" s="24"/>
    </row>
    <row r="59" spans="1:5" ht="12.75">
      <c r="A59" s="2" t="s">
        <v>14</v>
      </c>
      <c r="D59" s="12"/>
      <c r="E59" s="24"/>
    </row>
    <row r="60" spans="1:5" ht="12.75">
      <c r="A60" s="2" t="s">
        <v>14</v>
      </c>
      <c r="D60" s="12"/>
      <c r="E60" s="24"/>
    </row>
    <row r="61" spans="1:5" ht="12.75">
      <c r="A61" s="2" t="s">
        <v>14</v>
      </c>
      <c r="D61" s="12"/>
      <c r="E61" s="24"/>
    </row>
    <row r="62" ht="12.75">
      <c r="A62" s="2" t="s">
        <v>14</v>
      </c>
    </row>
    <row r="63" ht="12.75">
      <c r="A63" s="2" t="s">
        <v>14</v>
      </c>
    </row>
    <row r="64" ht="12.75">
      <c r="A64" s="2" t="s">
        <v>14</v>
      </c>
    </row>
    <row r="65" ht="12.75">
      <c r="A65" s="2" t="s">
        <v>14</v>
      </c>
    </row>
    <row r="66" ht="12.75">
      <c r="A66" s="2" t="s">
        <v>14</v>
      </c>
    </row>
    <row r="67" ht="12.75">
      <c r="A67" s="2" t="s">
        <v>14</v>
      </c>
    </row>
    <row r="68" ht="12.75">
      <c r="A68" s="2" t="s">
        <v>14</v>
      </c>
    </row>
    <row r="69" ht="12.75">
      <c r="A69" s="2" t="s">
        <v>14</v>
      </c>
    </row>
    <row r="70" ht="12.75">
      <c r="A70" s="2" t="s">
        <v>14</v>
      </c>
    </row>
    <row r="71" ht="12.75">
      <c r="A71" s="2" t="s">
        <v>14</v>
      </c>
    </row>
    <row r="72" ht="12.75">
      <c r="A72" s="2" t="s">
        <v>14</v>
      </c>
    </row>
    <row r="73" ht="12.75">
      <c r="A73" s="2" t="s">
        <v>14</v>
      </c>
    </row>
    <row r="74" ht="12.75">
      <c r="A74" s="2" t="s">
        <v>14</v>
      </c>
    </row>
    <row r="75" ht="12.75">
      <c r="A75" s="2" t="s">
        <v>14</v>
      </c>
    </row>
    <row r="76" ht="12.75">
      <c r="A76" s="2" t="s">
        <v>14</v>
      </c>
    </row>
    <row r="77" ht="12.75">
      <c r="A77" s="2" t="s">
        <v>14</v>
      </c>
    </row>
    <row r="78" ht="12.75">
      <c r="A78" s="2" t="s">
        <v>14</v>
      </c>
    </row>
    <row r="79" ht="12.75">
      <c r="A79" s="2" t="s">
        <v>14</v>
      </c>
    </row>
    <row r="80" ht="12.75">
      <c r="A80" s="2" t="s">
        <v>14</v>
      </c>
    </row>
    <row r="81" ht="12.75">
      <c r="A81" s="2" t="s">
        <v>14</v>
      </c>
    </row>
    <row r="82" ht="12.75">
      <c r="A82" s="2" t="s">
        <v>14</v>
      </c>
    </row>
  </sheetData>
  <mergeCells count="5">
    <mergeCell ref="A1:C1"/>
    <mergeCell ref="A3:C3"/>
    <mergeCell ref="A5:A6"/>
    <mergeCell ref="B5:B6"/>
    <mergeCell ref="C5:C6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/>
  <dimension ref="A1:J31"/>
  <sheetViews>
    <sheetView showGridLines="0" zoomScale="75" zoomScaleNormal="75" workbookViewId="0" topLeftCell="A1">
      <selection activeCell="L23" sqref="L23"/>
    </sheetView>
  </sheetViews>
  <sheetFormatPr defaultColWidth="11.421875" defaultRowHeight="12.75"/>
  <cols>
    <col min="1" max="1" width="30.7109375" style="2" customWidth="1"/>
    <col min="2" max="6" width="12.7109375" style="2" customWidth="1"/>
    <col min="7" max="16384" width="11.421875" style="2" customWidth="1"/>
  </cols>
  <sheetData>
    <row r="1" spans="1:10" s="1" customFormat="1" ht="18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6" ht="12.75">
      <c r="A2" s="216" t="s">
        <v>183</v>
      </c>
      <c r="B2" s="131"/>
      <c r="C2" s="131"/>
      <c r="D2" s="131"/>
      <c r="E2" s="131"/>
      <c r="F2" s="131"/>
    </row>
    <row r="3" spans="1:10" ht="15">
      <c r="A3" s="202" t="s">
        <v>149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6" ht="15" thickBot="1">
      <c r="A4" s="25"/>
      <c r="B4" s="25"/>
      <c r="C4" s="25"/>
      <c r="D4" s="25"/>
      <c r="E4" s="25"/>
      <c r="F4" s="25"/>
    </row>
    <row r="5" spans="1:10" ht="12.75">
      <c r="A5" s="39"/>
      <c r="B5" s="175"/>
      <c r="C5" s="175"/>
      <c r="D5" s="175"/>
      <c r="E5" s="201"/>
      <c r="F5" s="156" t="s">
        <v>88</v>
      </c>
      <c r="G5" s="175"/>
      <c r="H5" s="175"/>
      <c r="I5" s="175"/>
      <c r="J5" s="175"/>
    </row>
    <row r="6" spans="1:10" ht="13.5" thickBot="1">
      <c r="A6" s="38" t="s">
        <v>89</v>
      </c>
      <c r="B6" s="121">
        <v>2004</v>
      </c>
      <c r="C6" s="121">
        <v>2005</v>
      </c>
      <c r="D6" s="121">
        <v>2006</v>
      </c>
      <c r="E6" s="121">
        <v>2007</v>
      </c>
      <c r="F6" s="157" t="s">
        <v>90</v>
      </c>
      <c r="G6" s="13">
        <v>2004</v>
      </c>
      <c r="H6" s="13">
        <v>2005</v>
      </c>
      <c r="I6" s="13">
        <v>2006</v>
      </c>
      <c r="J6" s="13">
        <v>2007</v>
      </c>
    </row>
    <row r="7" spans="1:10" ht="12.75">
      <c r="A7" s="95" t="s">
        <v>91</v>
      </c>
      <c r="B7" s="44"/>
      <c r="C7" s="44"/>
      <c r="D7" s="44"/>
      <c r="E7" s="44"/>
      <c r="F7" s="45"/>
      <c r="G7" s="45"/>
      <c r="H7" s="45"/>
      <c r="I7" s="45"/>
      <c r="J7" s="45"/>
    </row>
    <row r="8" spans="1:10" ht="12.75">
      <c r="A8" s="10" t="s">
        <v>144</v>
      </c>
      <c r="B8" s="102">
        <v>220638</v>
      </c>
      <c r="C8" s="118">
        <v>246944</v>
      </c>
      <c r="D8" s="118">
        <v>227871</v>
      </c>
      <c r="E8" s="118">
        <v>197822</v>
      </c>
      <c r="F8" s="43">
        <v>10</v>
      </c>
      <c r="G8" s="47">
        <v>2206.38</v>
      </c>
      <c r="H8" s="47">
        <v>2469.44</v>
      </c>
      <c r="I8" s="47">
        <v>2278.71</v>
      </c>
      <c r="J8" s="47">
        <f>E8*10/1000</f>
        <v>1978.22</v>
      </c>
    </row>
    <row r="9" spans="1:10" ht="12.75">
      <c r="A9" s="10" t="s">
        <v>145</v>
      </c>
      <c r="B9" s="102">
        <v>767767</v>
      </c>
      <c r="C9" s="118">
        <v>769645</v>
      </c>
      <c r="D9" s="118">
        <v>780950</v>
      </c>
      <c r="E9" s="118">
        <v>735107</v>
      </c>
      <c r="F9" s="43">
        <v>31</v>
      </c>
      <c r="G9" s="47">
        <v>23800.777</v>
      </c>
      <c r="H9" s="47">
        <v>23858.995</v>
      </c>
      <c r="I9" s="47">
        <v>24209.45</v>
      </c>
      <c r="J9" s="47">
        <f>E9*31/1000</f>
        <v>22788.317</v>
      </c>
    </row>
    <row r="10" spans="1:10" ht="12.75">
      <c r="A10" s="10" t="s">
        <v>146</v>
      </c>
      <c r="B10" s="102">
        <v>380128</v>
      </c>
      <c r="C10" s="118">
        <v>400576</v>
      </c>
      <c r="D10" s="118">
        <v>355484</v>
      </c>
      <c r="E10" s="118">
        <v>301795</v>
      </c>
      <c r="F10" s="43">
        <v>20</v>
      </c>
      <c r="G10" s="47">
        <v>7602.56</v>
      </c>
      <c r="H10" s="47">
        <v>8011.52</v>
      </c>
      <c r="I10" s="47">
        <v>7109.68</v>
      </c>
      <c r="J10" s="47">
        <f>E10*20/1000</f>
        <v>6035.9</v>
      </c>
    </row>
    <row r="11" spans="1:10" ht="12.75">
      <c r="A11" s="10" t="s">
        <v>147</v>
      </c>
      <c r="B11" s="102">
        <v>1363513</v>
      </c>
      <c r="C11" s="118">
        <v>1340393</v>
      </c>
      <c r="D11" s="118">
        <v>1234790</v>
      </c>
      <c r="E11" s="118">
        <v>1193259</v>
      </c>
      <c r="F11" s="43">
        <v>30</v>
      </c>
      <c r="G11" s="47">
        <v>40905.39</v>
      </c>
      <c r="H11" s="47">
        <v>40211.79</v>
      </c>
      <c r="I11" s="47">
        <v>37043.7</v>
      </c>
      <c r="J11" s="47">
        <f>E11*30/1000</f>
        <v>35797.77</v>
      </c>
    </row>
    <row r="12" spans="1:10" ht="12.75">
      <c r="A12" s="40"/>
      <c r="B12" s="46"/>
      <c r="C12" s="46"/>
      <c r="D12" s="46"/>
      <c r="E12" s="46"/>
      <c r="F12" s="43"/>
      <c r="G12" s="47"/>
      <c r="H12" s="47"/>
      <c r="I12" s="47"/>
      <c r="J12" s="47"/>
    </row>
    <row r="13" spans="1:10" ht="12.75">
      <c r="A13" s="48" t="s">
        <v>102</v>
      </c>
      <c r="B13" s="122">
        <v>2732046</v>
      </c>
      <c r="C13" s="49">
        <v>2510614</v>
      </c>
      <c r="D13" s="49">
        <v>2599095</v>
      </c>
      <c r="E13" s="49">
        <f>SUM(E8:E11)</f>
        <v>2427983</v>
      </c>
      <c r="F13" s="51" t="s">
        <v>13</v>
      </c>
      <c r="G13" s="50">
        <v>74515.10699999999</v>
      </c>
      <c r="H13" s="50">
        <v>74551.745</v>
      </c>
      <c r="I13" s="50">
        <v>70641.54</v>
      </c>
      <c r="J13" s="50">
        <f>SUM(J8:J11)</f>
        <v>66600.207</v>
      </c>
    </row>
    <row r="14" spans="1:10" ht="12.75">
      <c r="A14" s="96" t="s">
        <v>92</v>
      </c>
      <c r="B14" s="46"/>
      <c r="C14" s="46"/>
      <c r="D14" s="46"/>
      <c r="E14" s="46"/>
      <c r="F14" s="43"/>
      <c r="G14" s="47"/>
      <c r="H14" s="47"/>
      <c r="I14" s="47"/>
      <c r="J14" s="47"/>
    </row>
    <row r="15" spans="1:10" ht="12.75">
      <c r="A15" s="40" t="s">
        <v>93</v>
      </c>
      <c r="B15" s="46">
        <v>25481</v>
      </c>
      <c r="C15" s="46">
        <v>27610</v>
      </c>
      <c r="D15" s="46">
        <v>27756</v>
      </c>
      <c r="E15" s="46">
        <v>26171</v>
      </c>
      <c r="F15" s="43">
        <v>20</v>
      </c>
      <c r="G15" s="47">
        <v>509.62</v>
      </c>
      <c r="H15" s="47">
        <v>552.2</v>
      </c>
      <c r="I15" s="47">
        <v>555.12</v>
      </c>
      <c r="J15" s="47">
        <f>E15*20/1000</f>
        <v>523.42</v>
      </c>
    </row>
    <row r="16" spans="1:10" ht="12.75">
      <c r="A16" s="40"/>
      <c r="B16" s="46"/>
      <c r="C16" s="46"/>
      <c r="D16" s="46"/>
      <c r="E16" s="46"/>
      <c r="F16" s="43"/>
      <c r="G16" s="47"/>
      <c r="H16" s="47"/>
      <c r="I16" s="47"/>
      <c r="J16" s="47"/>
    </row>
    <row r="17" spans="1:10" ht="12.75">
      <c r="A17" s="48" t="s">
        <v>102</v>
      </c>
      <c r="B17" s="49">
        <v>25481</v>
      </c>
      <c r="C17" s="49">
        <v>27610</v>
      </c>
      <c r="D17" s="49">
        <v>27756</v>
      </c>
      <c r="E17" s="49">
        <v>26171</v>
      </c>
      <c r="F17" s="110">
        <v>20</v>
      </c>
      <c r="G17" s="50">
        <v>509.62</v>
      </c>
      <c r="H17" s="50">
        <v>552.2</v>
      </c>
      <c r="I17" s="50">
        <v>555</v>
      </c>
      <c r="J17" s="50">
        <v>523.42</v>
      </c>
    </row>
    <row r="18" spans="1:10" ht="12.75">
      <c r="A18" s="96" t="s">
        <v>94</v>
      </c>
      <c r="B18" s="46"/>
      <c r="C18" s="46"/>
      <c r="D18" s="46"/>
      <c r="E18" s="46"/>
      <c r="F18" s="43"/>
      <c r="G18" s="47"/>
      <c r="H18" s="47"/>
      <c r="I18" s="47"/>
      <c r="J18" s="47"/>
    </row>
    <row r="19" spans="1:10" ht="12.75">
      <c r="A19" s="103" t="s">
        <v>104</v>
      </c>
      <c r="B19" s="123">
        <v>5404652.17747145</v>
      </c>
      <c r="C19" s="124">
        <v>5162598.872264536</v>
      </c>
      <c r="D19" s="124">
        <v>4918237</v>
      </c>
      <c r="E19" s="124">
        <v>4816471</v>
      </c>
      <c r="F19" s="43">
        <v>0.8</v>
      </c>
      <c r="G19" s="47">
        <v>4323.72174197716</v>
      </c>
      <c r="H19" s="47">
        <v>4130.079097811629</v>
      </c>
      <c r="I19" s="47">
        <v>3934.5896000000002</v>
      </c>
      <c r="J19" s="47">
        <f>E19*F19/1000</f>
        <v>3853.1768</v>
      </c>
    </row>
    <row r="20" spans="1:10" ht="12.75">
      <c r="A20" s="103" t="s">
        <v>105</v>
      </c>
      <c r="B20" s="124">
        <v>13795130.9353922</v>
      </c>
      <c r="C20" s="125">
        <v>13334055.944345476</v>
      </c>
      <c r="D20" s="125">
        <v>9538188</v>
      </c>
      <c r="E20" s="125">
        <v>9188626</v>
      </c>
      <c r="F20" s="43">
        <v>1.25</v>
      </c>
      <c r="G20" s="47">
        <v>17243.913669240246</v>
      </c>
      <c r="H20" s="47">
        <v>16667.569930431844</v>
      </c>
      <c r="I20" s="47">
        <v>11922.735</v>
      </c>
      <c r="J20" s="47">
        <f>E20*F20/1000</f>
        <v>11485.7825</v>
      </c>
    </row>
    <row r="21" spans="1:10" ht="12.75">
      <c r="A21" s="103" t="s">
        <v>148</v>
      </c>
      <c r="B21" s="124">
        <v>1014333.53146582</v>
      </c>
      <c r="C21" s="125">
        <v>894121.6153048647</v>
      </c>
      <c r="D21" s="125">
        <v>471358</v>
      </c>
      <c r="E21" s="125">
        <v>573832</v>
      </c>
      <c r="F21" s="43">
        <v>1.5</v>
      </c>
      <c r="G21" s="47">
        <v>1521.50029719873</v>
      </c>
      <c r="H21" s="47">
        <v>1341.182422957297</v>
      </c>
      <c r="I21" s="47">
        <v>707.037</v>
      </c>
      <c r="J21" s="47">
        <f>E21*F21/1000</f>
        <v>860.748</v>
      </c>
    </row>
    <row r="22" spans="1:10" ht="12.75">
      <c r="A22" s="40"/>
      <c r="B22" s="119"/>
      <c r="C22" s="119"/>
      <c r="D22" s="119"/>
      <c r="E22" s="119"/>
      <c r="F22" s="43"/>
      <c r="G22" s="47"/>
      <c r="H22" s="47"/>
      <c r="I22" s="47"/>
      <c r="J22" s="47"/>
    </row>
    <row r="23" spans="1:10" ht="12.75">
      <c r="A23" s="48" t="s">
        <v>102</v>
      </c>
      <c r="B23" s="50">
        <v>20214116.64432947</v>
      </c>
      <c r="C23" s="50">
        <v>19390776.431914877</v>
      </c>
      <c r="D23" s="50">
        <v>14927783</v>
      </c>
      <c r="E23" s="50">
        <v>14578929</v>
      </c>
      <c r="F23" s="51" t="s">
        <v>13</v>
      </c>
      <c r="G23" s="50">
        <v>23089.135708416135</v>
      </c>
      <c r="H23" s="50">
        <v>22138.83145120077</v>
      </c>
      <c r="I23" s="50">
        <v>16564.3616</v>
      </c>
      <c r="J23" s="50">
        <v>16564.3616</v>
      </c>
    </row>
    <row r="24" spans="1:10" ht="12.75">
      <c r="A24" s="96" t="s">
        <v>95</v>
      </c>
      <c r="B24" s="46"/>
      <c r="C24" s="46"/>
      <c r="D24" s="46"/>
      <c r="E24" s="46"/>
      <c r="F24" s="43"/>
      <c r="G24" s="47"/>
      <c r="H24" s="47"/>
      <c r="I24" s="47"/>
      <c r="J24" s="47"/>
    </row>
    <row r="25" spans="1:10" ht="12.75">
      <c r="A25" s="40" t="s">
        <v>112</v>
      </c>
      <c r="B25" s="142">
        <v>1212757.2692130932</v>
      </c>
      <c r="C25" s="143">
        <v>1187568.0036360244</v>
      </c>
      <c r="D25" s="143">
        <v>1155069</v>
      </c>
      <c r="E25" s="143">
        <v>1050335</v>
      </c>
      <c r="F25" s="43">
        <v>0.4</v>
      </c>
      <c r="G25" s="47">
        <v>485.1029076852373</v>
      </c>
      <c r="H25" s="47">
        <v>475.0272014544098</v>
      </c>
      <c r="I25" s="47">
        <v>462.0276</v>
      </c>
      <c r="J25" s="47">
        <f>E25*F25/1000</f>
        <v>420.134</v>
      </c>
    </row>
    <row r="26" spans="1:10" ht="12.75">
      <c r="A26" s="40" t="s">
        <v>111</v>
      </c>
      <c r="B26" s="142">
        <v>193057.05615109025</v>
      </c>
      <c r="C26" s="143">
        <v>213586.09630998212</v>
      </c>
      <c r="D26" s="143">
        <v>105406</v>
      </c>
      <c r="E26" s="143">
        <v>137354</v>
      </c>
      <c r="F26" s="43">
        <v>0.6</v>
      </c>
      <c r="G26" s="47">
        <v>115.83423369065414</v>
      </c>
      <c r="H26" s="47">
        <v>128.15165778598927</v>
      </c>
      <c r="I26" s="47">
        <v>63.2436</v>
      </c>
      <c r="J26" s="47">
        <f>E26*F26/1000</f>
        <v>82.41239999999999</v>
      </c>
    </row>
    <row r="27" spans="1:10" ht="12.75">
      <c r="A27" s="103" t="s">
        <v>106</v>
      </c>
      <c r="B27" s="142">
        <v>197928.5806311568</v>
      </c>
      <c r="C27" s="143">
        <v>179394.87005399336</v>
      </c>
      <c r="D27" s="143">
        <v>152371</v>
      </c>
      <c r="E27" s="143">
        <v>118331</v>
      </c>
      <c r="F27" s="43">
        <v>1</v>
      </c>
      <c r="G27" s="47">
        <v>197.9285806311568</v>
      </c>
      <c r="H27" s="47">
        <v>179.39487005399337</v>
      </c>
      <c r="I27" s="47">
        <v>152.371</v>
      </c>
      <c r="J27" s="47">
        <f>E27*F27/1000</f>
        <v>118.331</v>
      </c>
    </row>
    <row r="28" spans="1:10" ht="12.75">
      <c r="A28" s="40"/>
      <c r="B28" s="120"/>
      <c r="C28" s="120"/>
      <c r="D28" s="120"/>
      <c r="E28" s="120"/>
      <c r="F28" s="43"/>
      <c r="G28" s="47"/>
      <c r="H28" s="47"/>
      <c r="I28" s="47"/>
      <c r="J28" s="47"/>
    </row>
    <row r="29" spans="1:10" ht="13.5" thickBot="1">
      <c r="A29" s="42" t="s">
        <v>102</v>
      </c>
      <c r="B29" s="52">
        <v>1603742.90599534</v>
      </c>
      <c r="C29" s="52">
        <v>1580548.97</v>
      </c>
      <c r="D29" s="52">
        <v>1412846</v>
      </c>
      <c r="E29" s="52">
        <v>1306020</v>
      </c>
      <c r="F29" s="53" t="s">
        <v>13</v>
      </c>
      <c r="G29" s="52">
        <v>798.8657220070482</v>
      </c>
      <c r="H29" s="52">
        <v>782.5737292943925</v>
      </c>
      <c r="I29" s="52">
        <v>677.6422</v>
      </c>
      <c r="J29" s="52">
        <f>SUM(J25:J27)</f>
        <v>620.8774</v>
      </c>
    </row>
    <row r="30" spans="2:5" ht="12.75">
      <c r="B30" s="104"/>
      <c r="C30" s="104"/>
      <c r="D30" s="104"/>
      <c r="E30" s="104"/>
    </row>
    <row r="31" spans="2:6" ht="12.75">
      <c r="B31" s="104"/>
      <c r="C31" s="104"/>
      <c r="D31" s="104"/>
      <c r="E31" s="104"/>
      <c r="F31" s="104"/>
    </row>
  </sheetData>
  <mergeCells count="4">
    <mergeCell ref="B5:E5"/>
    <mergeCell ref="G5:J5"/>
    <mergeCell ref="A1:J1"/>
    <mergeCell ref="A3:J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2007-07-19T08:06:41Z</cp:lastPrinted>
  <dcterms:created xsi:type="dcterms:W3CDTF">2003-08-07T08:19:34Z</dcterms:created>
  <dcterms:modified xsi:type="dcterms:W3CDTF">2009-02-12T08:07:37Z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