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0.xml" ContentType="application/vnd.openxmlformats-officedocument.drawing+xml"/>
  <Override PartName="/xl/worksheets/sheet25.xml" ContentType="application/vnd.openxmlformats-officedocument.spreadsheetml.worksheet+xml"/>
  <Override PartName="/xl/drawings/drawing11.xml" ContentType="application/vnd.openxmlformats-officedocument.drawing+xml"/>
  <Override PartName="/xl/worksheets/sheet26.xml" ContentType="application/vnd.openxmlformats-officedocument.spreadsheetml.worksheet+xml"/>
  <Override PartName="/xl/drawings/drawing12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13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drawings/drawing14.xml" ContentType="application/vnd.openxmlformats-officedocument.drawing+xml"/>
  <Override PartName="/xl/worksheets/sheet42.xml" ContentType="application/vnd.openxmlformats-officedocument.spreadsheetml.worksheet+xml"/>
  <Override PartName="/xl/drawings/drawing15.xml" ContentType="application/vnd.openxmlformats-officedocument.drawing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6630" windowHeight="5640" tabRatio="601" firstSheet="34" activeTab="43"/>
  </bookViews>
  <sheets>
    <sheet name="16.1.1" sheetId="1" r:id="rId1"/>
    <sheet name="16.1.2" sheetId="2" r:id="rId2"/>
    <sheet name="16.1.3" sheetId="3" r:id="rId3"/>
    <sheet name="16.2.1" sheetId="4" r:id="rId4"/>
    <sheet name="16.2.2" sheetId="5" r:id="rId5"/>
    <sheet name="16.2.3" sheetId="6" r:id="rId6"/>
    <sheet name="16.3.1" sheetId="7" r:id="rId7"/>
    <sheet name="16.3.2" sheetId="8" r:id="rId8"/>
    <sheet name="16.3.3" sheetId="9" r:id="rId9"/>
    <sheet name="16.4.1" sheetId="10" r:id="rId10"/>
    <sheet name="16.4.2" sheetId="11" r:id="rId11"/>
    <sheet name="16.4.3" sheetId="12" r:id="rId12"/>
    <sheet name="16.5.1" sheetId="13" r:id="rId13"/>
    <sheet name="16.5.2" sheetId="14" r:id="rId14"/>
    <sheet name="16.5.3" sheetId="15" r:id="rId15"/>
    <sheet name="16.6" sheetId="16" r:id="rId16"/>
    <sheet name="16.7" sheetId="17" r:id="rId17"/>
    <sheet name="16.8.1" sheetId="18" r:id="rId18"/>
    <sheet name="16.8.2" sheetId="19" r:id="rId19"/>
    <sheet name="16.8.3" sheetId="20" r:id="rId20"/>
    <sheet name="16.9.1" sheetId="21" r:id="rId21"/>
    <sheet name="16.9.2" sheetId="22" r:id="rId22"/>
    <sheet name="16.9.3" sheetId="23" r:id="rId23"/>
    <sheet name="16.10.1" sheetId="24" r:id="rId24"/>
    <sheet name="16.10.2" sheetId="25" r:id="rId25"/>
    <sheet name="16.10.3" sheetId="26" r:id="rId26"/>
    <sheet name="16.11.1" sheetId="27" r:id="rId27"/>
    <sheet name="16.11.2" sheetId="28" r:id="rId28"/>
    <sheet name="16.11.3" sheetId="29" r:id="rId29"/>
    <sheet name="16.12.1 " sheetId="30" r:id="rId30"/>
    <sheet name="16.12.2" sheetId="31" r:id="rId31"/>
    <sheet name="16.13.1" sheetId="32" r:id="rId32"/>
    <sheet name="16.13.2" sheetId="33" r:id="rId33"/>
    <sheet name="16.14" sheetId="34" r:id="rId34"/>
    <sheet name="16.15" sheetId="35" r:id="rId35"/>
    <sheet name="16.16" sheetId="36" r:id="rId36"/>
    <sheet name="16.17" sheetId="37" r:id="rId37"/>
    <sheet name="16.18" sheetId="38" r:id="rId38"/>
    <sheet name="16.19" sheetId="39" r:id="rId39"/>
    <sheet name="16.20" sheetId="40" r:id="rId40"/>
    <sheet name="16.21" sheetId="41" r:id="rId41"/>
    <sheet name="16.22" sheetId="42" r:id="rId42"/>
    <sheet name="16.23" sheetId="43" r:id="rId43"/>
    <sheet name="16.24 (08-09)" sheetId="44" r:id="rId44"/>
  </sheets>
  <externalReferences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\A" localSheetId="36">#REF!</definedName>
    <definedName name="\A" localSheetId="37">#REF!</definedName>
    <definedName name="\A" localSheetId="38">#REF!</definedName>
    <definedName name="\A" localSheetId="39">#REF!</definedName>
    <definedName name="\A">#REF!</definedName>
    <definedName name="\B" localSheetId="36">#REF!</definedName>
    <definedName name="\B" localSheetId="37">#REF!</definedName>
    <definedName name="\B" localSheetId="38">#REF!</definedName>
    <definedName name="\B" localSheetId="39">#REF!</definedName>
    <definedName name="\B">#REF!</definedName>
    <definedName name="\C" localSheetId="36">#REF!</definedName>
    <definedName name="\C" localSheetId="37">#REF!</definedName>
    <definedName name="\C" localSheetId="38">#REF!</definedName>
    <definedName name="\C" localSheetId="39">#REF!</definedName>
    <definedName name="\C">#REF!</definedName>
    <definedName name="\D">'[5]19.11-12'!$B$51</definedName>
    <definedName name="\G" localSheetId="36">#REF!</definedName>
    <definedName name="\G" localSheetId="37">#REF!</definedName>
    <definedName name="\G" localSheetId="38">#REF!</definedName>
    <definedName name="\G" localSheetId="39">#REF!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'[15]3.1'!#REF!</definedName>
    <definedName name="A_impresión_IM">#REF!</definedName>
    <definedName name="alk">'[5]19.11-12'!$B$53</definedName>
    <definedName name="AÑOSEÑA">#REF!</definedName>
    <definedName name="_xlnm.Print_Area" localSheetId="0">'16.1.1'!$A$1:$H$36</definedName>
    <definedName name="_xlnm.Print_Area" localSheetId="1">'16.1.2'!$A$1:$F$32</definedName>
    <definedName name="_xlnm.Print_Area" localSheetId="2">'16.1.3'!$A$1:$F$32</definedName>
    <definedName name="_xlnm.Print_Area" localSheetId="23">'16.10.1'!$A$1:$H$76</definedName>
    <definedName name="_xlnm.Print_Area" localSheetId="24">'16.10.2'!$A$1:$H$38</definedName>
    <definedName name="_xlnm.Print_Area" localSheetId="25">'16.10.3'!$A$1:$H$34</definedName>
    <definedName name="_xlnm.Print_Area" localSheetId="26">'16.11.1'!$A$1:$E$35</definedName>
    <definedName name="_xlnm.Print_Area" localSheetId="27">'16.11.2'!$A$1:$E$20</definedName>
    <definedName name="_xlnm.Print_Area" localSheetId="28">'16.11.3'!$A$1:$F$14</definedName>
    <definedName name="_xlnm.Print_Area" localSheetId="29">'16.12.1 '!$A$1:$K$48</definedName>
    <definedName name="_xlnm.Print_Area" localSheetId="30">'16.12.2'!$A$1:$K$13</definedName>
    <definedName name="_xlnm.Print_Area" localSheetId="31">'16.13.1'!$A$1:$G$50</definedName>
    <definedName name="_xlnm.Print_Area" localSheetId="32">'16.13.2'!$A$1:$F$17</definedName>
    <definedName name="_xlnm.Print_Area" localSheetId="33">'16.14'!$A$1:$F$44</definedName>
    <definedName name="_xlnm.Print_Area" localSheetId="34">'16.15'!$A$1:$K$23</definedName>
    <definedName name="_xlnm.Print_Area" localSheetId="35">'16.16'!$A$1:$E$22</definedName>
    <definedName name="_xlnm.Print_Area" localSheetId="36">'16.17'!$A$1:$F$18</definedName>
    <definedName name="_xlnm.Print_Area" localSheetId="37">'16.18'!$A$1:$F$35</definedName>
    <definedName name="_xlnm.Print_Area" localSheetId="38">'16.19'!$A$1:$H$17</definedName>
    <definedName name="_xlnm.Print_Area" localSheetId="3">'16.2.1'!$A$1:$H$84</definedName>
    <definedName name="_xlnm.Print_Area" localSheetId="4">'16.2.2'!$A$1:$H$50</definedName>
    <definedName name="_xlnm.Print_Area" localSheetId="5">'16.2.3'!$A$1:$H$53</definedName>
    <definedName name="_xlnm.Print_Area" localSheetId="39">'16.20'!$A$1:$H$33</definedName>
    <definedName name="_xlnm.Print_Area" localSheetId="40">'16.21'!$A$1:$K$79</definedName>
    <definedName name="_xlnm.Print_Area" localSheetId="41">'16.22'!$A$1:$L$105</definedName>
    <definedName name="_xlnm.Print_Area" localSheetId="42">'16.23'!$A$1:$J$63</definedName>
    <definedName name="_xlnm.Print_Area" localSheetId="43">'16.24 (08-09)'!$A$1:$H$64</definedName>
    <definedName name="_xlnm.Print_Area" localSheetId="7">'16.3.2'!$A$1:$H$62</definedName>
    <definedName name="_xlnm.Print_Area" localSheetId="8">'16.3.3'!$A$1:$H$78</definedName>
    <definedName name="_xlnm.Print_Area" localSheetId="9">'16.4.1'!$A$1:$J$33</definedName>
    <definedName name="_xlnm.Print_Area" localSheetId="10">'16.4.2'!$A$1:$J$20</definedName>
    <definedName name="_xlnm.Print_Area" localSheetId="11">'16.4.3'!$A$1:$J$18</definedName>
    <definedName name="_xlnm.Print_Area" localSheetId="12">'16.5.1'!$A$1:$I$49</definedName>
    <definedName name="_xlnm.Print_Area" localSheetId="13">'16.5.2'!$A$1:$G$19</definedName>
    <definedName name="_xlnm.Print_Area" localSheetId="14">'16.5.3'!$A$1:$G$17</definedName>
    <definedName name="_xlnm.Print_Area" localSheetId="15">'16.6'!$A$1:$I$57</definedName>
    <definedName name="_xlnm.Print_Area" localSheetId="16">'16.7'!$A$1:$H$56</definedName>
    <definedName name="_xlnm.Print_Area" localSheetId="17">'16.8.1'!$A$1:$H$78</definedName>
    <definedName name="_xlnm.Print_Area" localSheetId="18">'16.8.2'!$A$1:$H$37</definedName>
    <definedName name="_xlnm.Print_Area" localSheetId="19">'16.8.3'!$A$1:$J$35</definedName>
    <definedName name="_xlnm.Print_Area" localSheetId="20">'16.9.1'!$A$1:$E$42</definedName>
    <definedName name="_xlnm.Print_Area" localSheetId="21">'16.9.2'!$A$1:$E$17</definedName>
    <definedName name="_xlnm.Print_Area" localSheetId="22">'16.9.3'!$A$1:$E$12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<sst xmlns="http://schemas.openxmlformats.org/spreadsheetml/2006/main" count="1324" uniqueCount="463">
  <si>
    <t>Comunidad Autónoma</t>
  </si>
  <si>
    <t>Empresas</t>
  </si>
  <si>
    <t>Establecimientos</t>
  </si>
  <si>
    <t>Número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</si>
  <si>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</si>
  <si>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</si>
  <si>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</si>
  <si>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</si>
  <si>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</si>
  <si>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</si>
  <si>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</si>
  <si>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</si>
  <si>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</si>
  <si>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</si>
  <si>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</si>
  <si>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Murcia (Región de)</t>
  </si>
  <si>
    <t>País Vasco</t>
  </si>
  <si>
    <t>Rioja (La)</t>
  </si>
  <si>
    <t>Comunidad Valenciana</t>
  </si>
  <si>
    <t>Ceuta y Melilla</t>
  </si>
  <si>
    <t>Total</t>
  </si>
  <si>
    <t>Subsector de actividad</t>
  </si>
  <si>
    <t>TOTAL</t>
  </si>
  <si>
    <t>% s/ total</t>
  </si>
  <si>
    <t>Subsectores</t>
  </si>
  <si>
    <t>Ventas netas producto</t>
  </si>
  <si>
    <t>Personas ocupadas</t>
  </si>
  <si>
    <t>Gastos de personal</t>
  </si>
  <si>
    <t>Otras Bebidas Alcohólicas</t>
  </si>
  <si>
    <t>1º Sem.</t>
  </si>
  <si>
    <t>2º Sem.</t>
  </si>
  <si>
    <t>Media</t>
  </si>
  <si>
    <t>Pastas alimenticias</t>
  </si>
  <si>
    <t>Baleares</t>
  </si>
  <si>
    <t>Asturias</t>
  </si>
  <si>
    <t>Personas    ocupadas           (%)</t>
  </si>
  <si>
    <t>Ventas de producto                (%)</t>
  </si>
  <si>
    <t>Gastos de personal            (%)</t>
  </si>
  <si>
    <t>Fuente: I.N.E.</t>
  </si>
  <si>
    <t>Madrid (Comunidad de)</t>
  </si>
  <si>
    <t>Navarra (Comunidad Foral de)</t>
  </si>
  <si>
    <t xml:space="preserve"> Rioja (La)</t>
  </si>
  <si>
    <t>Hogares</t>
  </si>
  <si>
    <t>Hostelería y</t>
  </si>
  <si>
    <t xml:space="preserve">   Total</t>
  </si>
  <si>
    <t>Huevos</t>
  </si>
  <si>
    <t>Carnes y transformados</t>
  </si>
  <si>
    <t>Leche líquida</t>
  </si>
  <si>
    <t>Derivados lácteos</t>
  </si>
  <si>
    <t>Pan</t>
  </si>
  <si>
    <t>Arroz</t>
  </si>
  <si>
    <t>Azúcar</t>
  </si>
  <si>
    <t>Legumbres secas</t>
  </si>
  <si>
    <t>Aceites</t>
  </si>
  <si>
    <t>Margarina</t>
  </si>
  <si>
    <t>Patatas</t>
  </si>
  <si>
    <t>Hortalizas frescas</t>
  </si>
  <si>
    <t>Frutas frescas</t>
  </si>
  <si>
    <t>Aceitunas</t>
  </si>
  <si>
    <t>Frutos secos</t>
  </si>
  <si>
    <t>Cervezas</t>
  </si>
  <si>
    <t>Otras bebidas alcohólicas</t>
  </si>
  <si>
    <t>Aguas minerales</t>
  </si>
  <si>
    <t>Otros</t>
  </si>
  <si>
    <t>Productos</t>
  </si>
  <si>
    <t>%</t>
  </si>
  <si>
    <t>Frutas y hortalizas transformadas</t>
  </si>
  <si>
    <t>Productos pesca</t>
  </si>
  <si>
    <t>Deriv. lácteos</t>
  </si>
  <si>
    <t>Gall. boll. y pastelería</t>
  </si>
  <si>
    <t>Vinos de mesa</t>
  </si>
  <si>
    <t>Zumos de frutas y hortalizas</t>
  </si>
  <si>
    <t>Gaseosas y bebidas refrescantes</t>
  </si>
  <si>
    <t>TOTAL ALIMENTOS</t>
  </si>
  <si>
    <t xml:space="preserve">Mercadillo </t>
  </si>
  <si>
    <t xml:space="preserve">Venta a </t>
  </si>
  <si>
    <t xml:space="preserve">Otras </t>
  </si>
  <si>
    <t>Tienda</t>
  </si>
  <si>
    <t>Mayorista</t>
  </si>
  <si>
    <t>Fabricante</t>
  </si>
  <si>
    <t>Cash &amp; Carry</t>
  </si>
  <si>
    <t>Carne</t>
  </si>
  <si>
    <t>Pesca</t>
  </si>
  <si>
    <t>Leche Líquida</t>
  </si>
  <si>
    <t>Derivados  Lácteos</t>
  </si>
  <si>
    <t>Boll. Past. Gallet. Cereales</t>
  </si>
  <si>
    <t>Pastas Alimenticias</t>
  </si>
  <si>
    <t>Legumbres</t>
  </si>
  <si>
    <t>Grasas Vegetales</t>
  </si>
  <si>
    <t>Patatas Frescas</t>
  </si>
  <si>
    <t>Hortalizas Frescas</t>
  </si>
  <si>
    <t>Frutas Frescas</t>
  </si>
  <si>
    <t>Frutas/Horta. Transformadas</t>
  </si>
  <si>
    <t>Vino de Mesa</t>
  </si>
  <si>
    <t>Total Zumo de Frutas</t>
  </si>
  <si>
    <t>Agua Mineral</t>
  </si>
  <si>
    <t>Gaseosas y Bebidas Refrescantes</t>
  </si>
  <si>
    <t>Gaseosas y Beb. Refrescantes</t>
  </si>
  <si>
    <r>
      <t>Vino V.C.P.R.D.</t>
    </r>
    <r>
      <rPr>
        <vertAlign val="superscript"/>
        <sz val="10"/>
        <rFont val="Arial"/>
        <family val="2"/>
      </rPr>
      <t>(*)</t>
    </r>
  </si>
  <si>
    <r>
      <t xml:space="preserve">Vino V.C.P.R.D. </t>
    </r>
    <r>
      <rPr>
        <vertAlign val="superscript"/>
        <sz val="10"/>
        <rFont val="Arial"/>
        <family val="2"/>
      </rPr>
      <t>(*)</t>
    </r>
  </si>
  <si>
    <t>Leche</t>
  </si>
  <si>
    <t>Alimentos sin elaboración</t>
  </si>
  <si>
    <t>Activos</t>
  </si>
  <si>
    <t>Ocupados</t>
  </si>
  <si>
    <t>Parados</t>
  </si>
  <si>
    <t>Tasa de paro (%)</t>
  </si>
  <si>
    <t>Años</t>
  </si>
  <si>
    <t>Sectores</t>
  </si>
  <si>
    <t>Exportaciones</t>
  </si>
  <si>
    <t>Importaciones</t>
  </si>
  <si>
    <t>Saldo</t>
  </si>
  <si>
    <t>Tasa de cobertura (%)</t>
  </si>
  <si>
    <t xml:space="preserve">  Agrario transformado</t>
  </si>
  <si>
    <t xml:space="preserve">  Pesquero transformado</t>
  </si>
  <si>
    <t xml:space="preserve">     Total transformado</t>
  </si>
  <si>
    <t xml:space="preserve">     Total no transformado</t>
  </si>
  <si>
    <t>TOTAL AGROALIMENTARIO</t>
  </si>
  <si>
    <t>Millones de euros</t>
  </si>
  <si>
    <t>ALIMENTARIOS TRANSFORMADOS</t>
  </si>
  <si>
    <t xml:space="preserve">   Café, té y especias</t>
  </si>
  <si>
    <t xml:space="preserve">   Conservas de carne y pesca</t>
  </si>
  <si>
    <t xml:space="preserve">   Preparación de cereales  y pastelería</t>
  </si>
  <si>
    <t xml:space="preserve">   Conservas vegetales</t>
  </si>
  <si>
    <t xml:space="preserve">   Preparaciones alimenticias diversas</t>
  </si>
  <si>
    <t xml:space="preserve">   Bebidas</t>
  </si>
  <si>
    <t xml:space="preserve">   Cacao y sus preparaciones</t>
  </si>
  <si>
    <t xml:space="preserve">   Tabaco</t>
  </si>
  <si>
    <t>ALIMENTARIOS NO TRANSFORMADOS</t>
  </si>
  <si>
    <t xml:space="preserve">   Animales vivos</t>
  </si>
  <si>
    <t xml:space="preserve">   Pesca</t>
  </si>
  <si>
    <t xml:space="preserve">   Otros productos de origen animal</t>
  </si>
  <si>
    <t xml:space="preserve">   Legumbres y hortalizas</t>
  </si>
  <si>
    <t xml:space="preserve">   Frutos comestibles</t>
  </si>
  <si>
    <t xml:space="preserve">   Cereales</t>
  </si>
  <si>
    <t xml:space="preserve">   Semillas y frutos oleaginosos</t>
  </si>
  <si>
    <t xml:space="preserve">  Exportaciones (millones de euros)</t>
  </si>
  <si>
    <t>U.E.</t>
  </si>
  <si>
    <t>Terceros países</t>
  </si>
  <si>
    <t>Total países</t>
  </si>
  <si>
    <t xml:space="preserve">  Importaciones (millones de euros)</t>
  </si>
  <si>
    <t>Resto países</t>
  </si>
  <si>
    <t xml:space="preserve"> Animales vivos</t>
  </si>
  <si>
    <t xml:space="preserve"> Pesca</t>
  </si>
  <si>
    <t xml:space="preserve"> Otros productos de origen  animal</t>
  </si>
  <si>
    <t xml:space="preserve"> Legumbres y hortalizas</t>
  </si>
  <si>
    <t xml:space="preserve"> Frutos comestibles</t>
  </si>
  <si>
    <t xml:space="preserve"> Café, té y especias</t>
  </si>
  <si>
    <t xml:space="preserve"> Cereales</t>
  </si>
  <si>
    <t xml:space="preserve"> Semillas y frutos oleaginosos</t>
  </si>
  <si>
    <t xml:space="preserve"> Conservas de carne y pesca</t>
  </si>
  <si>
    <t xml:space="preserve"> Azúcar y artículos de confitería</t>
  </si>
  <si>
    <t xml:space="preserve"> Cacao y sus preparaciones</t>
  </si>
  <si>
    <t xml:space="preserve"> Preparaciones de cereales y pastelería</t>
  </si>
  <si>
    <t xml:space="preserve"> Preparaciones de vegetales</t>
  </si>
  <si>
    <t xml:space="preserve"> Preparaciones aliment. diversas</t>
  </si>
  <si>
    <t xml:space="preserve"> Bebidas</t>
  </si>
  <si>
    <t xml:space="preserve"> Tabaco</t>
  </si>
  <si>
    <t>Carne de porcino</t>
  </si>
  <si>
    <t>Carne de aves</t>
  </si>
  <si>
    <t>Frutas en conserva y frutos secos</t>
  </si>
  <si>
    <t>Legumbres y hortalizas frescas</t>
  </si>
  <si>
    <t>Patatas y sus preparados</t>
  </si>
  <si>
    <t>Café, cacao e infusiones</t>
  </si>
  <si>
    <t>Agua mineral, refrescos  y zumos</t>
  </si>
  <si>
    <t>Variación</t>
  </si>
  <si>
    <t>Otros productos diversos</t>
  </si>
  <si>
    <t xml:space="preserve">   Otros productos transformados</t>
  </si>
  <si>
    <r>
      <t xml:space="preserve">(1) </t>
    </r>
    <r>
      <rPr>
        <sz val="10"/>
        <rFont val="Arial"/>
        <family val="2"/>
      </rPr>
      <t>No incluye la malta.</t>
    </r>
  </si>
  <si>
    <t>Tasa de Paro</t>
  </si>
  <si>
    <t>I. Establecimientos convencionales</t>
  </si>
  <si>
    <t>II. Establecimientos no convencionales</t>
  </si>
  <si>
    <t>Unión Europea</t>
  </si>
  <si>
    <t xml:space="preserve"> por persona</t>
  </si>
  <si>
    <t>Hipermercados</t>
  </si>
  <si>
    <t>Supermercados</t>
  </si>
  <si>
    <t>Tiendas tradicionales</t>
  </si>
  <si>
    <t>Economatos/Cooperativas</t>
  </si>
  <si>
    <t xml:space="preserve">       </t>
  </si>
  <si>
    <t xml:space="preserve">     </t>
  </si>
  <si>
    <t>Fuente: Estadísticas de Comercio Exterior de España. Agencia Estatal de Administración Tributaria.</t>
  </si>
  <si>
    <t xml:space="preserve">   Industrias cárnicas</t>
  </si>
  <si>
    <t xml:space="preserve">   Industrias Lácteas</t>
  </si>
  <si>
    <t xml:space="preserve"> Industrias cárnicas</t>
  </si>
  <si>
    <t xml:space="preserve"> Industrias lácteas</t>
  </si>
  <si>
    <t>Subclases</t>
  </si>
  <si>
    <t xml:space="preserve">Comparación de los dos últimos años </t>
  </si>
  <si>
    <t xml:space="preserve"> y alimentación para animales</t>
  </si>
  <si>
    <t xml:space="preserve"> Residuos de la industria alimentaria</t>
  </si>
  <si>
    <t xml:space="preserve">   Residuos industria alimentaria y aliment. para animales</t>
  </si>
  <si>
    <t xml:space="preserve">   Aceite y grasas</t>
  </si>
  <si>
    <t xml:space="preserve"> Aceite y grasas</t>
  </si>
  <si>
    <t>en activos</t>
  </si>
  <si>
    <t>Inversiones</t>
  </si>
  <si>
    <t xml:space="preserve">  Hasta 49 asalariados</t>
  </si>
  <si>
    <t>De 50 a 199 asalariados</t>
  </si>
  <si>
    <t>De 200 o más asalariados</t>
  </si>
  <si>
    <t>Invers. activos materiales</t>
  </si>
  <si>
    <t>–</t>
  </si>
  <si>
    <t>Mercado Interior</t>
  </si>
  <si>
    <t>Comunidad Europea</t>
  </si>
  <si>
    <t>Resto del Mundo</t>
  </si>
  <si>
    <t>Inversión en activos materiales (%)</t>
  </si>
  <si>
    <t>Destino geográfico de las ventas (*)</t>
  </si>
  <si>
    <t>Industria del tabaco</t>
  </si>
  <si>
    <t>% sobre total</t>
  </si>
  <si>
    <t>Otras leches</t>
  </si>
  <si>
    <t>Salsas</t>
  </si>
  <si>
    <t>* Otros en peso: snacks salados, especias, condimentos, levadura, harina, sémola, sal, encurtidos, gelatinas, hojaldres, edulcorantes, miel, etc.</t>
  </si>
  <si>
    <t xml:space="preserve">** Otros en volumen: horchata, leche de distinta especie a la de vaca, bebida de almendra, de avellana, vinagre, caldos, sidra, etc. </t>
  </si>
  <si>
    <t xml:space="preserve">     y las cifras no son comparables con las de años anteriores.</t>
  </si>
  <si>
    <t>Libreservicio</t>
  </si>
  <si>
    <r>
      <t>(*)</t>
    </r>
    <r>
      <rPr>
        <sz val="10"/>
        <rFont val="Arial"/>
        <family val="0"/>
      </rPr>
      <t xml:space="preserve"> Vinos de calidad producidos en regiones determinadas, que engloba todas las Denominaciones de Origen de vinos de España y la Denominación "Cava".</t>
    </r>
  </si>
  <si>
    <r>
      <t>(*)</t>
    </r>
    <r>
      <rPr>
        <sz val="10"/>
        <rFont val="Arial"/>
        <family val="0"/>
      </rPr>
      <t xml:space="preserve"> Vinos de calidad producidos en regiones determinadas, que engloba todas las Denominaciones de Origen de vinos de España </t>
    </r>
  </si>
  <si>
    <t xml:space="preserve">    y la Denominación "Cava".</t>
  </si>
  <si>
    <t>Fuente: Directorio Central de Empresas del I.N.E.</t>
  </si>
  <si>
    <t xml:space="preserve"> materiales (%) (*)</t>
  </si>
  <si>
    <t>(*) Encuesta Industrial de Empresas del I.N.E.</t>
  </si>
  <si>
    <t xml:space="preserve">Metodología EPA-2005 </t>
  </si>
  <si>
    <t>Alimentos elaborados</t>
  </si>
  <si>
    <t>Alimentos con elaboración, bebidas y tabaco</t>
  </si>
  <si>
    <t>Alimentos y bebidas</t>
  </si>
  <si>
    <r>
      <t>(1)</t>
    </r>
    <r>
      <rPr>
        <sz val="10"/>
        <rFont val="Arial"/>
        <family val="2"/>
      </rPr>
      <t xml:space="preserve"> No incluye la malta.</t>
    </r>
  </si>
  <si>
    <t>TOTAL INDUSTRIA FORESTAL</t>
  </si>
  <si>
    <t>Fabricación de muebles</t>
  </si>
  <si>
    <t xml:space="preserve">muebles; cestería y espartería        </t>
  </si>
  <si>
    <t xml:space="preserve">grabados    </t>
  </si>
  <si>
    <t>Distribución de agua</t>
  </si>
  <si>
    <t>Recogida de basura</t>
  </si>
  <si>
    <t>División</t>
  </si>
  <si>
    <t>Los datos por división están referidos a CNAE-2009.</t>
  </si>
  <si>
    <t>10.5. Fabricación de productos lácteos</t>
  </si>
  <si>
    <t>10.8. Fabricación de otros productos alimenticios</t>
  </si>
  <si>
    <t>11.0.2. Elaboración de vinos</t>
  </si>
  <si>
    <t xml:space="preserve">17. Industria del papel               </t>
  </si>
  <si>
    <t xml:space="preserve">18. Artes gráficas y reproducción de soportes </t>
  </si>
  <si>
    <t>31. Fabricación de muebles</t>
  </si>
  <si>
    <t>División, grupos y clases</t>
  </si>
  <si>
    <t>Los datos por división, grupos y clases están referidos a CNAE-2009.</t>
  </si>
  <si>
    <t>36. Captación, depuración y distribución de agua</t>
  </si>
  <si>
    <t>según subsector de actividad</t>
  </si>
  <si>
    <t>TOTAL INDUSTRIA MEDIO AMBIENTE</t>
  </si>
  <si>
    <t xml:space="preserve"> (Base 2005 = 100) sobre el mismo período del año anterior</t>
  </si>
  <si>
    <t>(Base 2005 = 100) sobre el mismo período del año anterior</t>
  </si>
  <si>
    <t xml:space="preserve"> (Base 2006 = 100) sobre el mismo periodo del año anterior</t>
  </si>
  <si>
    <t>Industria de madera y corcho, excepto  muebles;</t>
  </si>
  <si>
    <t xml:space="preserve">16. Industria de la madera y corcho, excepto  </t>
  </si>
  <si>
    <t xml:space="preserve">   Molinería</t>
  </si>
  <si>
    <t xml:space="preserve">   Azúcar y artículos de confitería</t>
  </si>
  <si>
    <t xml:space="preserve"> Molinería</t>
  </si>
  <si>
    <t>Platos preparados</t>
  </si>
  <si>
    <t>LA INDUSTRIA DE LA ALIMENTACIÓN Y MEDIO AMBIENTE</t>
  </si>
  <si>
    <t>TOTAL INDUSTRIA ALIMENTACIÓN</t>
  </si>
  <si>
    <t>10. INDUSTRIA DE LA ALIMENTACIÓN</t>
  </si>
  <si>
    <t>11. FABRICACIÓN DE BEBIDAS</t>
  </si>
  <si>
    <t>ÍNDICE GENERAL (IPI)</t>
  </si>
  <si>
    <t>ÍNDICE GENERAL</t>
  </si>
  <si>
    <t>TOTAL ALIMENTACIÓN</t>
  </si>
  <si>
    <t>ESPAÑA</t>
  </si>
  <si>
    <r>
      <t>(1)</t>
    </r>
    <r>
      <rPr>
        <sz val="10"/>
        <rFont val="Arial"/>
        <family val="2"/>
      </rPr>
      <t xml:space="preserve"> Incluye los Subsectores de :</t>
    </r>
  </si>
  <si>
    <r>
      <t>(2)</t>
    </r>
    <r>
      <rPr>
        <sz val="10"/>
        <rFont val="Arial"/>
        <family val="2"/>
      </rPr>
      <t xml:space="preserve"> Incluye los Subsectores de :</t>
    </r>
  </si>
  <si>
    <r>
      <t xml:space="preserve"> materiales (%)</t>
    </r>
    <r>
      <rPr>
        <vertAlign val="superscript"/>
        <sz val="10"/>
        <rFont val="Arial"/>
        <family val="2"/>
      </rPr>
      <t xml:space="preserve"> (*)</t>
    </r>
  </si>
  <si>
    <r>
      <t xml:space="preserve"> materiales (%) </t>
    </r>
    <r>
      <rPr>
        <vertAlign val="superscript"/>
        <sz val="10"/>
        <rFont val="Arial"/>
        <family val="2"/>
      </rPr>
      <t>(*)</t>
    </r>
  </si>
  <si>
    <t>Miles de euros</t>
  </si>
  <si>
    <r>
      <t xml:space="preserve">Destino geográfico de las ventas </t>
    </r>
    <r>
      <rPr>
        <vertAlign val="superscript"/>
        <sz val="10"/>
        <rFont val="Arial"/>
        <family val="2"/>
      </rPr>
      <t>(*)</t>
    </r>
  </si>
  <si>
    <r>
      <t xml:space="preserve">(*) </t>
    </r>
    <r>
      <rPr>
        <sz val="10"/>
        <rFont val="Arial"/>
        <family val="2"/>
      </rPr>
      <t>Datos correspondientes a empresas con 20 o más ocupados.</t>
    </r>
  </si>
  <si>
    <r>
      <t>(*)</t>
    </r>
    <r>
      <rPr>
        <sz val="10"/>
        <rFont val="Arial"/>
        <family val="2"/>
      </rPr>
      <t xml:space="preserve"> Datos correspondientes a empresas con 20 o más ocupados.</t>
    </r>
  </si>
  <si>
    <r>
      <t xml:space="preserve">restauración </t>
    </r>
    <r>
      <rPr>
        <vertAlign val="superscript"/>
        <sz val="10"/>
        <rFont val="Arial"/>
        <family val="2"/>
      </rPr>
      <t>(1)</t>
    </r>
  </si>
  <si>
    <t xml:space="preserve">   Instituciones</t>
  </si>
  <si>
    <t>Instituciones</t>
  </si>
  <si>
    <r>
      <t>Instituciones</t>
    </r>
    <r>
      <rPr>
        <vertAlign val="superscript"/>
        <sz val="10"/>
        <rFont val="Arial"/>
        <family val="2"/>
      </rPr>
      <t>(1)</t>
    </r>
  </si>
  <si>
    <t>restauración</t>
  </si>
  <si>
    <r>
      <t>(1)</t>
    </r>
    <r>
      <rPr>
        <sz val="10"/>
        <rFont val="Arial"/>
        <family val="2"/>
      </rPr>
      <t xml:space="preserve"> La evolución no se calcula nada más que en Hogares, porque a partir de julio de 2007 ha habido un cambio de Metodología en el sector Extradoméstico </t>
    </r>
  </si>
  <si>
    <t>callejero</t>
  </si>
  <si>
    <t>domicilio</t>
  </si>
  <si>
    <t>Autoconsumo</t>
  </si>
  <si>
    <t>formas</t>
  </si>
  <si>
    <t>(porcentaje del valor de compra)</t>
  </si>
  <si>
    <t>tradicional</t>
  </si>
  <si>
    <t>ÍNDICE GENERAL (IPRI)</t>
  </si>
  <si>
    <t>Cuotas de mercado según los canales de compra en hostelería-restauración, 2009</t>
  </si>
  <si>
    <r>
      <t>en la Industria  de la Alimentación (miles de personas)</t>
    </r>
    <r>
      <rPr>
        <b/>
        <vertAlign val="superscript"/>
        <sz val="11"/>
        <rFont val="Arial"/>
        <family val="2"/>
      </rPr>
      <t xml:space="preserve"> (1)</t>
    </r>
  </si>
  <si>
    <r>
      <t>(1)</t>
    </r>
    <r>
      <rPr>
        <sz val="10"/>
        <rFont val="Arial"/>
        <family val="0"/>
      </rPr>
      <t xml:space="preserve"> Hasta el año 2008 se utiliza la CNAE-93, para años posteriores se utiliza la CNAE-2009</t>
    </r>
  </si>
  <si>
    <t>16.1.2. Análisis autonómico de empresas y establecimientos</t>
  </si>
  <si>
    <t>16.1.3. Análisis autonómico de empresas y establecimientos</t>
  </si>
  <si>
    <t>16.3.1. Evolución del número de empresas y establecimientos de la Industria de la Alimentación</t>
  </si>
  <si>
    <t>16.3.2. Evolución del número de empresas y establecimientos de la Industria Forestal</t>
  </si>
  <si>
    <t>16.3.3. Evolución del número de empresas y establecimientos de la Industria de Medio Ambiente</t>
  </si>
  <si>
    <t>16.4.1. Estructura de los subsectores de actividad de la  Industria de la Alimentación</t>
  </si>
  <si>
    <t>16.4.2. Estructura de los subsectores de actividad de la  Industria Forestal</t>
  </si>
  <si>
    <t>16.4.3. Estructura de los subsectores de actividad de la  Industria de Medio Ambiente</t>
  </si>
  <si>
    <t>16.8.1. Evolución del Índice de Producción de la Industria de la Alimentación y Fabricación de Bebidas (Base 2005 = 100)</t>
  </si>
  <si>
    <t>16.8.2. Evolución del Índice de Producción de la Industria Forestal (Base 2005 = 100)</t>
  </si>
  <si>
    <t>16.9.1. Tasas de variación (%) del Índice de Producción  Industria de la Alimentación y Fabricación de Bebidas</t>
  </si>
  <si>
    <t>16.9.2. Tasas de variación (%) del Índice de Producción  Industria Forestal</t>
  </si>
  <si>
    <t>16.10.1. Evolución del Índice de Precios de la Industria de la Alimentación y Fabricación de Bebidas (Base 2005 = 100)</t>
  </si>
  <si>
    <t>16.10.2. Evolución del Índice de Precios de la Industria Forestal (Base 2005 = 100)</t>
  </si>
  <si>
    <t>16.10.3. Evolución del Índice de Precios de la Industria de Medio Ambiente (Base 2005 = 100)</t>
  </si>
  <si>
    <t>16.11.1. Tasas de variación (%) del Índice de Precios de la Industria de la Alimentación y Fabricación de Bebidas</t>
  </si>
  <si>
    <t>16.11.2. Tasas de variación (%) del Índice de Precios de la Industria Forestal</t>
  </si>
  <si>
    <t>16.11.3. Tasas de variación (%) del Índice de Precios de la Industria de Medio Ambiente</t>
  </si>
  <si>
    <t>16.12.1. Índice de Precios de Consumo de la  Industria de la Alimentación y General (Base 2006 = 100)</t>
  </si>
  <si>
    <t>16.12.2. Índice de Precios de Consumo de la  Industria de Medio Ambiente (Base 2006 = 100)</t>
  </si>
  <si>
    <t>16.13.1. Tasa de variación (%) del Índice de Precios de Consumo de la Industria de la Alimentación y General</t>
  </si>
  <si>
    <t>16.13.2. Tasa de variación (%) del Índice de Precios de Consumo de la Industria de Medio Ambiente</t>
  </si>
  <si>
    <t>16.14. Serie histórica de población activa, ocupada y parada</t>
  </si>
  <si>
    <t>16.15. Población activa, ocupada y parada en la Industria de la Alimentación según subsector de actividad</t>
  </si>
  <si>
    <t>16.16. Tasa de variación de paro (%) de los dos últimos años según subsector de actividad</t>
  </si>
  <si>
    <t>16.21. Valor de los alimentos comprados (miles de euros)</t>
  </si>
  <si>
    <t>16.23. Evolución de la cuota de mercado en hogares (porcentaje del valor de venta)</t>
  </si>
  <si>
    <t>16.24. Cuotas de mercado según los canales de compra en hostelería-restauración, 2008</t>
  </si>
  <si>
    <t>16.17. Comercio exterior agroalimentario según sectores, 2009</t>
  </si>
  <si>
    <t>16.19. Comercio exterior agroalimentario según sectores y zonas geográficas, 2009</t>
  </si>
  <si>
    <t>16.18. Comercio exterior agroalimentario según subsectores, 2009</t>
  </si>
  <si>
    <t>16.20. Comercio exterior agroalimentario según subsectores y zonas geográficas, 2009</t>
  </si>
  <si>
    <t>16.1.1. Análisis autonómico de empresas y establecimientos de la Industria de la Alimentación, 2010</t>
  </si>
  <si>
    <t>Fuente: Directorio Central de Empresas 2010 del I.N.E.</t>
  </si>
  <si>
    <t>Fuente: Directorio Central de Empresas 2010 y Encuesta Industrial de Empresas 2009 del I.N.E.</t>
  </si>
  <si>
    <t>(*) Encuesta Industrial de Empresas 2009 del I.N.E.</t>
  </si>
  <si>
    <t>Los datos por subsectores de actividad están referidos a CNAE-2009</t>
  </si>
  <si>
    <t>1083 a 1089</t>
  </si>
  <si>
    <t>1101,1103,1105,1106</t>
  </si>
  <si>
    <t>16.2.1. Empresas y establecimientos de la Industria de la Alimentación según subsector de actividad, 2010</t>
  </si>
  <si>
    <t>Var 10/09</t>
  </si>
  <si>
    <t>según asalariados del establecimiento, 2010</t>
  </si>
  <si>
    <t>Los datos por subsectores de actividad están referidos a CNAE-2009.</t>
  </si>
  <si>
    <t>16.5.1. Indicadores de la Industria de la Alimentación según subsectores de actividad, 2009</t>
  </si>
  <si>
    <t>Compra de materias primas</t>
  </si>
  <si>
    <t>Valor añadido (+)</t>
  </si>
  <si>
    <t>Nº</t>
  </si>
  <si>
    <t xml:space="preserve">Total Adquisicion, Mejora y Produccion Propia de Activos Materiales                                                                  </t>
  </si>
  <si>
    <t xml:space="preserve">Fuente: Encuesta Industrial Anual de Empresas 2009 del I.N.E. </t>
  </si>
  <si>
    <r>
      <t xml:space="preserve">Ingresos financieros </t>
    </r>
    <r>
      <rPr>
        <vertAlign val="superscript"/>
        <sz val="10"/>
        <rFont val="Arial"/>
        <family val="2"/>
      </rPr>
      <t>(*)</t>
    </r>
  </si>
  <si>
    <r>
      <t xml:space="preserve">Gastos financieros </t>
    </r>
    <r>
      <rPr>
        <vertAlign val="superscript"/>
        <sz val="10"/>
        <rFont val="Arial"/>
        <family val="2"/>
      </rPr>
      <t>(*)</t>
    </r>
  </si>
  <si>
    <t>16.6. Análisis autonómico de los indicadores de la Industria de la Alimentación, 2009</t>
  </si>
  <si>
    <t>Valor  añadido (*)</t>
  </si>
  <si>
    <t>16.7. Participación autonómica en la Industria de la Alimentación, 2009</t>
  </si>
  <si>
    <t>Compra de materias primas (%)</t>
  </si>
  <si>
    <t>Valor             añadido (*)                   (%)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</si>
  <si>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</si>
  <si>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</si>
  <si>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</si>
  <si>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</si>
  <si>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10.6. Fabricación de productos de molinería, almidones y productos amiláceos</t>
  </si>
  <si>
    <t>10.7. Fabricación de productos de panadería y pastas alimenticias</t>
  </si>
  <si>
    <t>10.9. Fabricación de productos para la alimentación animal</t>
  </si>
  <si>
    <t>11.0.1. Destilación, rectificación y mezcla de bebidas alcohólicas</t>
  </si>
  <si>
    <t>11.0.7. Producción de aguas minerales y bebidas analcohólicas</t>
  </si>
  <si>
    <t>11.0.5. Fabricación de cerveza(1)</t>
  </si>
  <si>
    <t>2010/2009</t>
  </si>
  <si>
    <t>de la Industria Forestal, 2010</t>
  </si>
  <si>
    <t>de la Industria de Medio Ambiente, 2010</t>
  </si>
  <si>
    <t>16.2.2. Empresas y establecimientos de la Industria Forestal según subsector de actividad, 2010</t>
  </si>
  <si>
    <t>soportes grabados</t>
  </si>
  <si>
    <t xml:space="preserve">Artes gráficas y reproducción de </t>
  </si>
  <si>
    <r>
      <t xml:space="preserve">(*) </t>
    </r>
    <r>
      <rPr>
        <sz val="10"/>
        <rFont val="Arial"/>
        <family val="2"/>
      </rPr>
      <t>Encuesta Industrial de Empresas 2009 del I.N.E.</t>
    </r>
  </si>
  <si>
    <t xml:space="preserve"> Recogida y tratamiento de aguas residuales</t>
  </si>
  <si>
    <t>Recogida, tratamiento y eliminación de residuos; valorización</t>
  </si>
  <si>
    <t>Actividades de descontaminación y otros servicios de gestión de residuos</t>
  </si>
  <si>
    <t>Los datos por subsectores de actividad están referidos a CNAE-2009,</t>
  </si>
  <si>
    <t>16.2.3. Empresas y establecimientos de la Industria de Medio Ambiente según subsector de actividad, 2010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</si>
  <si>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</si>
  <si>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</si>
  <si>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</si>
  <si>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</si>
  <si>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</si>
  <si>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</si>
  <si>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</si>
  <si>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Azúcar, cacao, chocolate y confitería</t>
  </si>
  <si>
    <t>Fabricación de productos para la alimentación animal</t>
  </si>
  <si>
    <t>Vinos y otras bebidas no destiladas</t>
  </si>
  <si>
    <t>Fabricación de bebidas no alcohólicas y aguas minerales</t>
  </si>
  <si>
    <t xml:space="preserve">cestería y espartería  </t>
  </si>
  <si>
    <t xml:space="preserve">Industria del papel  </t>
  </si>
  <si>
    <t>Captación, depuración y distribución de agua</t>
  </si>
  <si>
    <t>Fuente: Directorio Central de Empresas del I.N.E. (grupos CNAE-2009)</t>
  </si>
  <si>
    <t>16.5.2. Indicadores de la Industria Forestal según subsectores de actividad, 2009</t>
  </si>
  <si>
    <t>2009/2010</t>
  </si>
  <si>
    <t>35 Suministro de energía eléctrica, gas, vapor y aire acondicionado</t>
  </si>
  <si>
    <t>16.9.3. Tasas de variación (%) del Índice de Industria de Medio Ambiente</t>
  </si>
  <si>
    <t>16.8.3. Evolución del Índice de Producción de la Industria de Medio Ambiente (Base 2005 = 100)</t>
  </si>
  <si>
    <t xml:space="preserve">35 Suministro de energía eléctrica, gas, vapor y aire acondicionado    </t>
  </si>
  <si>
    <t xml:space="preserve">Industria del papel   </t>
  </si>
  <si>
    <t>Producción, transporte y distribución de energía eléctrica</t>
  </si>
  <si>
    <t>Producción y distribución de gas, vapor y aire acondicionado (1)</t>
  </si>
  <si>
    <t xml:space="preserve">(1) Incluye los actividades </t>
  </si>
  <si>
    <t xml:space="preserve">                                                   35.2 Producción de gas; distribución por tubería de combustibles gasesos</t>
  </si>
  <si>
    <t xml:space="preserve">                                                   35.3 Suministro de vapor y aire acondicionado</t>
  </si>
  <si>
    <t>Actividades de saneamiento, gestión de residuos y descontaminación (2)</t>
  </si>
  <si>
    <t>(2) Incluye las actividades</t>
  </si>
  <si>
    <t xml:space="preserve">                                                      37 Recogida y tratamiento de aguas residuales</t>
  </si>
  <si>
    <t xml:space="preserve">                                                      38 Recogida, tratamiento y eliminación de residuos; valorización </t>
  </si>
  <si>
    <t xml:space="preserve">                                                     39 Actividades de descontaminación y otros servicios de gestión de residuos.</t>
  </si>
  <si>
    <t>Fuente: Directorio Central de Empresas 2010</t>
  </si>
  <si>
    <t>Establecimiento</t>
  </si>
  <si>
    <t>2009 (*)</t>
  </si>
  <si>
    <t>(*) Los datos de subsectores de actividad están referidos a la CNAE-93</t>
  </si>
  <si>
    <t xml:space="preserve">                                                  40.1  Producción y distribución de energía eléctrica</t>
  </si>
  <si>
    <t xml:space="preserve">                                                 40.2 Producción gas, distribución combustible, gaseosos por conductos urbanos</t>
  </si>
  <si>
    <t xml:space="preserve">                                                 41 Captación depuración y distribución de agua</t>
  </si>
  <si>
    <t xml:space="preserve">                                                  90 Actividades de saneamiento público</t>
  </si>
  <si>
    <t>Compras netas de materias primas</t>
  </si>
  <si>
    <t>16.5.3. Indicadores de la Industria de Medio Ambiente según subsectores de actividad, 2009</t>
  </si>
  <si>
    <t xml:space="preserve">Compras netas de materias primas </t>
  </si>
  <si>
    <t>Actividades de saneamiento, gestión de residuos y contaminación. (1)</t>
  </si>
  <si>
    <t>(1) Actividades de saneamiento, gestión de residuos y contaminación incluye</t>
  </si>
  <si>
    <t xml:space="preserve">                                                                                                                                      los sectores 37, 38 y 39</t>
  </si>
  <si>
    <t>Pasta alimenticia</t>
  </si>
  <si>
    <t>Harinas y cereales</t>
  </si>
  <si>
    <t>Carnes de vacuno</t>
  </si>
  <si>
    <t>Carnes de ovino</t>
  </si>
  <si>
    <t>Preparados de carnes</t>
  </si>
  <si>
    <t>Otras carnes y casqueria</t>
  </si>
  <si>
    <t xml:space="preserve">Pescado fresco </t>
  </si>
  <si>
    <t>Pescado congelado</t>
  </si>
  <si>
    <t>Crustáceos, moluscos</t>
  </si>
  <si>
    <t>Pescado en conserva y preparados</t>
  </si>
  <si>
    <t>Otros productos lácteos</t>
  </si>
  <si>
    <t>Mantequilla y margarina</t>
  </si>
  <si>
    <t xml:space="preserve">Aceites </t>
  </si>
  <si>
    <t>Legumbres y hortalizas secas</t>
  </si>
  <si>
    <t>Legumbres y hortalizas congeladas y en conserva</t>
  </si>
  <si>
    <t>Espirituosos y licores</t>
  </si>
  <si>
    <t>Vinos</t>
  </si>
  <si>
    <t>Cerveza</t>
  </si>
  <si>
    <r>
      <t xml:space="preserve">2008 </t>
    </r>
    <r>
      <rPr>
        <vertAlign val="superscript"/>
        <sz val="10"/>
        <rFont val="Arial"/>
        <family val="2"/>
      </rPr>
      <t>(1)</t>
    </r>
  </si>
  <si>
    <t>Evolución en hogares (1) 10/09%</t>
  </si>
  <si>
    <t>**** OTROS VINOS: incluye los vinos de Aguja D.O., vinos de Licor D.O., Otros Vinos+Espumosos sin D.O.</t>
  </si>
  <si>
    <t xml:space="preserve"> ***** BEBIDAS ESPIRITUOSAS: incluye el brandy, whisky, ginbra, ron, anis y otras bebidas espirituosas</t>
  </si>
  <si>
    <t>Huevos (kgs)</t>
  </si>
  <si>
    <t xml:space="preserve">Carne </t>
  </si>
  <si>
    <t>Bollería/pastelería/galletas/cereales</t>
  </si>
  <si>
    <t>Chocolates/cacaos/sucedaneos</t>
  </si>
  <si>
    <t>Cafes e infusiones</t>
  </si>
  <si>
    <t>Azucar</t>
  </si>
  <si>
    <t>Aceites oliva</t>
  </si>
  <si>
    <t>Aceites girasol</t>
  </si>
  <si>
    <t>Patatas frescas</t>
  </si>
  <si>
    <t>Patatas congeladas</t>
  </si>
  <si>
    <t>Patatas procesadas</t>
  </si>
  <si>
    <t>Verduras/hortalizas frescas</t>
  </si>
  <si>
    <t>T.vinos vinos.cprd tranquilo</t>
  </si>
  <si>
    <t>Vino de mesa</t>
  </si>
  <si>
    <t>Espumosos y cavas</t>
  </si>
  <si>
    <t>Otros vinos (***)</t>
  </si>
  <si>
    <t>Bebidas espirituosas (*****)</t>
  </si>
  <si>
    <t>Zumos</t>
  </si>
  <si>
    <t>Agua mineral</t>
  </si>
  <si>
    <t>Otros productos en peso (*)</t>
  </si>
  <si>
    <t>Otros productos en volumen (**)</t>
  </si>
  <si>
    <t>Kg/l</t>
  </si>
  <si>
    <t>16.22. Evolución de la cantidad comprada total  (millones de kg/litros) y por persona</t>
  </si>
  <si>
    <t>I.NE.: Población referida al 1 de enero de 2010: 47.021.031 personas</t>
  </si>
  <si>
    <t>Industria cárnica</t>
  </si>
  <si>
    <t>Elaboración y conservación de pescados y productos a base de pescado</t>
  </si>
  <si>
    <t>Preparación y conservación de frutas y hortalizas</t>
  </si>
  <si>
    <t>Fabricación de grasas y aceites (vegetales y animales)</t>
  </si>
  <si>
    <t>Industrias lácteas</t>
  </si>
  <si>
    <t>Fabricación de productos molinería, almidones y productos amiláceos</t>
  </si>
  <si>
    <t>Panadería y pastas alimenticias</t>
  </si>
  <si>
    <t>Fabricación de otros productos alimenticios</t>
  </si>
  <si>
    <t>Elaboración de bebidas</t>
  </si>
  <si>
    <t>Los datos por subsectores de actividad están referidos a CNAE-93.</t>
  </si>
  <si>
    <t xml:space="preserve"> 2010/2009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</si>
</sst>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26">
    <font>
      <sz val="10"/>
      <name val="Arial"/>
      <family val="0"/>
    </font>
    <font>
      <b/>
      <sz val="10"/>
      <name val="Arial"/>
      <family val="2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0"/>
    </font>
    <font>
      <sz val="9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3.75"/>
      <name val="arial"/>
      <family val="0"/>
    </font>
    <font>
      <sz val="1.25"/>
      <name val="arial"/>
      <family val="0"/>
    </font>
    <font>
      <sz val="5.75"/>
      <name val="Arial"/>
      <family val="0"/>
    </font>
    <font>
      <sz val="9"/>
      <name val="Arial"/>
      <family val="2"/>
    </font>
    <font>
      <sz val="14.5"/>
      <name val="Arial"/>
      <family val="0"/>
    </font>
    <font>
      <vertAlign val="subscript"/>
      <sz val="10"/>
      <name val="Arial"/>
      <family val="2"/>
    </font>
    <font>
      <b/>
      <vertAlign val="superscript"/>
      <sz val="11"/>
      <name val="Arial"/>
      <family val="2"/>
    </font>
    <font>
      <sz val="8"/>
      <color indexed="10"/>
      <name val="Arial"/>
      <family val="2"/>
    </font>
    <font>
      <sz val="10"/>
      <name val="Univers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medium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54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169" fontId="0" fillId="0" borderId="0" xfId="0" applyNumberFormat="1" applyFont="1" applyFill="1" applyAlignment="1">
      <alignment horizontal="center"/>
    </xf>
    <xf numFmtId="170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 quotePrefix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6" fontId="0" fillId="0" borderId="2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7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74" fontId="0" fillId="0" borderId="0" xfId="0" applyNumberFormat="1" applyFont="1" applyFill="1" applyAlignment="1" applyProtection="1">
      <alignment/>
      <protection/>
    </xf>
    <xf numFmtId="172" fontId="0" fillId="0" borderId="0" xfId="0" applyNumberFormat="1" applyFont="1" applyFill="1" applyAlignment="1">
      <alignment/>
    </xf>
    <xf numFmtId="0" fontId="4" fillId="0" borderId="0" xfId="25" applyFont="1" applyFill="1">
      <alignment/>
      <protection/>
    </xf>
    <xf numFmtId="0" fontId="6" fillId="0" borderId="0" xfId="25" applyFont="1" applyFill="1">
      <alignment/>
      <protection/>
    </xf>
    <xf numFmtId="0" fontId="0" fillId="0" borderId="0" xfId="25" applyFont="1" applyFill="1">
      <alignment/>
      <protection/>
    </xf>
    <xf numFmtId="174" fontId="0" fillId="0" borderId="0" xfId="25" applyNumberFormat="1" applyFont="1" applyFill="1" applyProtection="1">
      <alignment/>
      <protection/>
    </xf>
    <xf numFmtId="174" fontId="0" fillId="0" borderId="0" xfId="25" applyNumberFormat="1" applyFont="1" applyFill="1" applyBorder="1" applyProtection="1">
      <alignment/>
      <protection/>
    </xf>
    <xf numFmtId="0" fontId="4" fillId="0" borderId="0" xfId="26" applyFont="1" applyFill="1">
      <alignment/>
      <protection/>
    </xf>
    <xf numFmtId="0" fontId="0" fillId="0" borderId="0" xfId="26" applyFont="1" applyFill="1">
      <alignment/>
      <protection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174" fontId="0" fillId="0" borderId="0" xfId="0" applyNumberFormat="1" applyFont="1" applyFill="1" applyBorder="1" applyAlignment="1" applyProtection="1">
      <alignment horizontal="center"/>
      <protection/>
    </xf>
    <xf numFmtId="171" fontId="0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49" fontId="0" fillId="0" borderId="0" xfId="0" applyNumberFormat="1" applyAlignment="1">
      <alignment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2" fontId="0" fillId="0" borderId="0" xfId="0" applyNumberFormat="1" applyFont="1" applyBorder="1" applyAlignment="1">
      <alignment vertical="center"/>
    </xf>
    <xf numFmtId="2" fontId="4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 horizontal="right"/>
    </xf>
    <xf numFmtId="171" fontId="4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26" applyFont="1" applyFill="1">
      <alignment/>
      <protection/>
    </xf>
    <xf numFmtId="0" fontId="0" fillId="2" borderId="0" xfId="0" applyFill="1" applyBorder="1" applyAlignment="1">
      <alignment/>
    </xf>
    <xf numFmtId="172" fontId="0" fillId="0" borderId="0" xfId="25" applyNumberFormat="1" applyFont="1" applyFill="1">
      <alignment/>
      <protection/>
    </xf>
    <xf numFmtId="174" fontId="0" fillId="0" borderId="0" xfId="26" applyNumberFormat="1" applyFont="1" applyFill="1">
      <alignment/>
      <protection/>
    </xf>
    <xf numFmtId="172" fontId="0" fillId="0" borderId="0" xfId="26" applyNumberFormat="1" applyFont="1" applyFill="1">
      <alignment/>
      <protection/>
    </xf>
    <xf numFmtId="0" fontId="0" fillId="0" borderId="0" xfId="0" applyFont="1" applyFill="1" applyBorder="1" applyAlignment="1">
      <alignment horizontal="center" wrapText="1" shrinkToFit="1"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176" fontId="0" fillId="0" borderId="3" xfId="0" applyNumberFormat="1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7" fontId="0" fillId="0" borderId="0" xfId="25" applyNumberFormat="1" applyFont="1" applyFill="1">
      <alignment/>
      <protection/>
    </xf>
    <xf numFmtId="171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170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83" fontId="0" fillId="2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>
      <alignment/>
    </xf>
    <xf numFmtId="0" fontId="0" fillId="3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85" fontId="0" fillId="0" borderId="0" xfId="0" applyNumberFormat="1" applyFont="1" applyFill="1" applyBorder="1" applyAlignment="1" applyProtection="1">
      <alignment horizontal="right"/>
      <protection/>
    </xf>
    <xf numFmtId="185" fontId="1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Alignment="1">
      <alignment/>
    </xf>
    <xf numFmtId="0" fontId="0" fillId="2" borderId="0" xfId="0" applyFill="1" applyAlignment="1">
      <alignment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left"/>
    </xf>
    <xf numFmtId="171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183" fontId="0" fillId="2" borderId="6" xfId="0" applyNumberFormat="1" applyFont="1" applyFill="1" applyBorder="1" applyAlignment="1" applyProtection="1">
      <alignment horizontal="right"/>
      <protection/>
    </xf>
    <xf numFmtId="185" fontId="0" fillId="2" borderId="6" xfId="0" applyNumberFormat="1" applyFont="1" applyFill="1" applyBorder="1" applyAlignment="1" applyProtection="1">
      <alignment horizontal="right"/>
      <protection/>
    </xf>
    <xf numFmtId="185" fontId="0" fillId="2" borderId="7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/>
    </xf>
    <xf numFmtId="183" fontId="0" fillId="2" borderId="9" xfId="0" applyNumberFormat="1" applyFont="1" applyFill="1" applyBorder="1" applyAlignment="1" applyProtection="1">
      <alignment horizontal="right"/>
      <protection/>
    </xf>
    <xf numFmtId="185" fontId="0" fillId="2" borderId="9" xfId="0" applyNumberFormat="1" applyFont="1" applyFill="1" applyBorder="1" applyAlignment="1" applyProtection="1">
      <alignment horizontal="right"/>
      <protection/>
    </xf>
    <xf numFmtId="185" fontId="0" fillId="2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 quotePrefix="1">
      <alignment horizontal="left"/>
    </xf>
    <xf numFmtId="0" fontId="0" fillId="0" borderId="8" xfId="0" applyFont="1" applyFill="1" applyBorder="1" applyAlignment="1">
      <alignment horizontal="left"/>
    </xf>
    <xf numFmtId="3" fontId="0" fillId="0" borderId="9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left"/>
    </xf>
    <xf numFmtId="183" fontId="1" fillId="2" borderId="12" xfId="0" applyNumberFormat="1" applyFont="1" applyFill="1" applyBorder="1" applyAlignment="1" applyProtection="1">
      <alignment horizontal="right"/>
      <protection/>
    </xf>
    <xf numFmtId="185" fontId="1" fillId="2" borderId="12" xfId="0" applyNumberFormat="1" applyFont="1" applyFill="1" applyBorder="1" applyAlignment="1" applyProtection="1">
      <alignment horizontal="right"/>
      <protection/>
    </xf>
    <xf numFmtId="185" fontId="1" fillId="2" borderId="13" xfId="0" applyNumberFormat="1" applyFont="1" applyFill="1" applyBorder="1" applyAlignment="1" applyProtection="1">
      <alignment horizontal="right"/>
      <protection/>
    </xf>
    <xf numFmtId="0" fontId="0" fillId="0" borderId="5" xfId="0" applyFont="1" applyFill="1" applyBorder="1" applyAlignment="1">
      <alignment horizontal="left"/>
    </xf>
    <xf numFmtId="183" fontId="0" fillId="2" borderId="7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quotePrefix="1">
      <alignment horizontal="center"/>
    </xf>
    <xf numFmtId="169" fontId="0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 quotePrefix="1">
      <alignment horizontal="center"/>
    </xf>
    <xf numFmtId="0" fontId="0" fillId="4" borderId="7" xfId="0" applyFont="1" applyFill="1" applyBorder="1" applyAlignment="1">
      <alignment horizontal="center" wrapText="1" shrinkToFit="1"/>
    </xf>
    <xf numFmtId="0" fontId="0" fillId="4" borderId="10" xfId="0" applyFont="1" applyFill="1" applyBorder="1" applyAlignment="1">
      <alignment horizontal="center" wrapText="1" shrinkToFit="1"/>
    </xf>
    <xf numFmtId="1" fontId="0" fillId="4" borderId="13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169" fontId="0" fillId="0" borderId="4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left" indent="1"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2" fontId="0" fillId="0" borderId="4" xfId="0" applyNumberFormat="1" applyFont="1" applyBorder="1" applyAlignment="1">
      <alignment vertical="center"/>
    </xf>
    <xf numFmtId="171" fontId="1" fillId="0" borderId="14" xfId="0" applyNumberFormat="1" applyFont="1" applyFill="1" applyBorder="1" applyAlignment="1" quotePrefix="1">
      <alignment horizontal="left"/>
    </xf>
    <xf numFmtId="171" fontId="0" fillId="0" borderId="14" xfId="0" applyNumberFormat="1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171" fontId="0" fillId="4" borderId="15" xfId="0" applyNumberFormat="1" applyFont="1" applyFill="1" applyBorder="1" applyAlignment="1">
      <alignment horizontal="center"/>
    </xf>
    <xf numFmtId="171" fontId="0" fillId="4" borderId="16" xfId="0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 indent="1"/>
    </xf>
    <xf numFmtId="0" fontId="0" fillId="2" borderId="8" xfId="0" applyFont="1" applyFill="1" applyBorder="1" applyAlignment="1">
      <alignment horizontal="left"/>
    </xf>
    <xf numFmtId="0" fontId="0" fillId="2" borderId="8" xfId="0" applyFont="1" applyFill="1" applyBorder="1" applyAlignment="1">
      <alignment/>
    </xf>
    <xf numFmtId="49" fontId="1" fillId="2" borderId="11" xfId="0" applyNumberFormat="1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171" fontId="1" fillId="2" borderId="14" xfId="0" applyNumberFormat="1" applyFont="1" applyFill="1" applyBorder="1" applyAlignment="1" quotePrefix="1">
      <alignment horizontal="left"/>
    </xf>
    <xf numFmtId="171" fontId="0" fillId="2" borderId="14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3" fontId="0" fillId="4" borderId="15" xfId="0" applyNumberFormat="1" applyFont="1" applyFill="1" applyBorder="1" applyAlignment="1">
      <alignment horizontal="center"/>
    </xf>
    <xf numFmtId="2" fontId="0" fillId="4" borderId="15" xfId="0" applyNumberFormat="1" applyFont="1" applyFill="1" applyBorder="1" applyAlignment="1">
      <alignment horizontal="center"/>
    </xf>
    <xf numFmtId="2" fontId="0" fillId="4" borderId="16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5" xfId="0" applyFont="1" applyBorder="1" applyAlignment="1">
      <alignment vertical="center"/>
    </xf>
    <xf numFmtId="183" fontId="0" fillId="2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Border="1" applyAlignment="1">
      <alignment vertical="center"/>
    </xf>
    <xf numFmtId="183" fontId="1" fillId="2" borderId="13" xfId="0" applyNumberFormat="1" applyFont="1" applyFill="1" applyBorder="1" applyAlignment="1" applyProtection="1">
      <alignment horizontal="right"/>
      <protection/>
    </xf>
    <xf numFmtId="3" fontId="0" fillId="0" borderId="14" xfId="0" applyNumberFormat="1" applyFont="1" applyFill="1" applyBorder="1" applyAlignment="1" quotePrefix="1">
      <alignment horizontal="center"/>
    </xf>
    <xf numFmtId="3" fontId="0" fillId="0" borderId="1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176" fontId="1" fillId="0" borderId="14" xfId="0" applyNumberFormat="1" applyFont="1" applyFill="1" applyBorder="1" applyAlignment="1">
      <alignment vertical="center"/>
    </xf>
    <xf numFmtId="169" fontId="1" fillId="0" borderId="14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4" borderId="14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11" xfId="0" applyFont="1" applyFill="1" applyBorder="1" applyAlignment="1">
      <alignment/>
    </xf>
    <xf numFmtId="169" fontId="0" fillId="4" borderId="15" xfId="0" applyNumberFormat="1" applyFont="1" applyFill="1" applyBorder="1" applyAlignment="1">
      <alignment horizontal="center"/>
    </xf>
    <xf numFmtId="170" fontId="0" fillId="4" borderId="15" xfId="0" applyNumberFormat="1" applyFont="1" applyFill="1" applyBorder="1" applyAlignment="1">
      <alignment horizontal="center"/>
    </xf>
    <xf numFmtId="169" fontId="0" fillId="4" borderId="16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1" fontId="11" fillId="0" borderId="14" xfId="0" applyNumberFormat="1" applyFont="1" applyBorder="1" applyAlignment="1">
      <alignment horizontal="right"/>
    </xf>
    <xf numFmtId="0" fontId="5" fillId="0" borderId="4" xfId="0" applyFont="1" applyFill="1" applyBorder="1" applyAlignment="1">
      <alignment/>
    </xf>
    <xf numFmtId="2" fontId="6" fillId="0" borderId="4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0" fillId="4" borderId="11" xfId="0" applyFont="1" applyFill="1" applyBorder="1" applyAlignment="1">
      <alignment horizontal="center"/>
    </xf>
    <xf numFmtId="184" fontId="0" fillId="2" borderId="6" xfId="0" applyNumberFormat="1" applyFont="1" applyFill="1" applyBorder="1" applyAlignment="1" applyProtection="1">
      <alignment horizontal="right"/>
      <protection/>
    </xf>
    <xf numFmtId="184" fontId="0" fillId="2" borderId="7" xfId="0" applyNumberFormat="1" applyFont="1" applyFill="1" applyBorder="1" applyAlignment="1" applyProtection="1">
      <alignment horizontal="right"/>
      <protection/>
    </xf>
    <xf numFmtId="184" fontId="0" fillId="2" borderId="9" xfId="0" applyNumberFormat="1" applyFont="1" applyFill="1" applyBorder="1" applyAlignment="1" applyProtection="1">
      <alignment horizontal="right"/>
      <protection/>
    </xf>
    <xf numFmtId="184" fontId="0" fillId="2" borderId="10" xfId="0" applyNumberFormat="1" applyFont="1" applyFill="1" applyBorder="1" applyAlignment="1" applyProtection="1">
      <alignment horizontal="right"/>
      <protection/>
    </xf>
    <xf numFmtId="184" fontId="0" fillId="0" borderId="9" xfId="0" applyNumberFormat="1" applyFont="1" applyFill="1" applyBorder="1" applyAlignment="1" applyProtection="1">
      <alignment horizontal="right"/>
      <protection/>
    </xf>
    <xf numFmtId="184" fontId="0" fillId="0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 quotePrefix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184" fontId="1" fillId="2" borderId="9" xfId="0" applyNumberFormat="1" applyFont="1" applyFill="1" applyBorder="1" applyAlignment="1" applyProtection="1">
      <alignment horizontal="right"/>
      <protection/>
    </xf>
    <xf numFmtId="184" fontId="1" fillId="2" borderId="10" xfId="0" applyNumberFormat="1" applyFont="1" applyFill="1" applyBorder="1" applyAlignment="1" applyProtection="1">
      <alignment horizontal="right"/>
      <protection/>
    </xf>
    <xf numFmtId="0" fontId="1" fillId="0" borderId="8" xfId="0" applyFont="1" applyBorder="1" applyAlignment="1">
      <alignment vertical="center"/>
    </xf>
    <xf numFmtId="0" fontId="1" fillId="0" borderId="8" xfId="0" applyFont="1" applyFill="1" applyBorder="1" applyAlignment="1" quotePrefix="1">
      <alignment horizontal="left" vertical="center"/>
    </xf>
    <xf numFmtId="0" fontId="1" fillId="0" borderId="11" xfId="0" applyFont="1" applyFill="1" applyBorder="1" applyAlignment="1">
      <alignment/>
    </xf>
    <xf numFmtId="184" fontId="1" fillId="2" borderId="12" xfId="0" applyNumberFormat="1" applyFont="1" applyFill="1" applyBorder="1" applyAlignment="1" applyProtection="1">
      <alignment horizontal="right"/>
      <protection/>
    </xf>
    <xf numFmtId="184" fontId="1" fillId="2" borderId="13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quotePrefix="1">
      <alignment horizontal="left"/>
    </xf>
    <xf numFmtId="2" fontId="0" fillId="0" borderId="14" xfId="0" applyNumberFormat="1" applyFont="1" applyFill="1" applyBorder="1" applyAlignment="1">
      <alignment horizontal="center" vertical="center"/>
    </xf>
    <xf numFmtId="2" fontId="0" fillId="4" borderId="15" xfId="0" applyNumberFormat="1" applyFont="1" applyFill="1" applyBorder="1" applyAlignment="1" quotePrefix="1">
      <alignment horizontal="center" vertical="center"/>
    </xf>
    <xf numFmtId="2" fontId="0" fillId="4" borderId="15" xfId="0" applyNumberFormat="1" applyFont="1" applyFill="1" applyBorder="1" applyAlignment="1">
      <alignment horizontal="center" vertical="center"/>
    </xf>
    <xf numFmtId="2" fontId="0" fillId="4" borderId="16" xfId="0" applyNumberFormat="1" applyFont="1" applyFill="1" applyBorder="1" applyAlignment="1" quotePrefix="1">
      <alignment horizontal="center" vertical="center"/>
    </xf>
    <xf numFmtId="0" fontId="0" fillId="0" borderId="8" xfId="0" applyFont="1" applyFill="1" applyBorder="1" applyAlignment="1">
      <alignment horizontal="left" indent="2"/>
    </xf>
    <xf numFmtId="184" fontId="0" fillId="2" borderId="12" xfId="0" applyNumberFormat="1" applyFont="1" applyFill="1" applyBorder="1" applyAlignment="1" applyProtection="1">
      <alignment horizontal="right"/>
      <protection/>
    </xf>
    <xf numFmtId="184" fontId="0" fillId="2" borderId="13" xfId="0" applyNumberFormat="1" applyFont="1" applyFill="1" applyBorder="1" applyAlignment="1" applyProtection="1">
      <alignment horizontal="right"/>
      <protection/>
    </xf>
    <xf numFmtId="184" fontId="1" fillId="0" borderId="9" xfId="0" applyNumberFormat="1" applyFont="1" applyFill="1" applyBorder="1" applyAlignment="1" applyProtection="1">
      <alignment horizontal="right"/>
      <protection/>
    </xf>
    <xf numFmtId="184" fontId="1" fillId="0" borderId="10" xfId="0" applyNumberFormat="1" applyFont="1" applyFill="1" applyBorder="1" applyAlignment="1" applyProtection="1">
      <alignment horizontal="right"/>
      <protection/>
    </xf>
    <xf numFmtId="2" fontId="0" fillId="0" borderId="14" xfId="0" applyNumberFormat="1" applyFont="1" applyFill="1" applyBorder="1" applyAlignment="1">
      <alignment vertical="center"/>
    </xf>
    <xf numFmtId="184" fontId="1" fillId="0" borderId="12" xfId="0" applyNumberFormat="1" applyFont="1" applyFill="1" applyBorder="1" applyAlignment="1" applyProtection="1">
      <alignment horizontal="right"/>
      <protection/>
    </xf>
    <xf numFmtId="184" fontId="1" fillId="0" borderId="13" xfId="0" applyNumberFormat="1" applyFont="1" applyFill="1" applyBorder="1" applyAlignment="1" applyProtection="1">
      <alignment horizontal="right"/>
      <protection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4" borderId="15" xfId="0" applyFont="1" applyFill="1" applyBorder="1" applyAlignment="1" applyProtection="1">
      <alignment horizontal="center"/>
      <protection/>
    </xf>
    <xf numFmtId="0" fontId="0" fillId="4" borderId="16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174" fontId="0" fillId="4" borderId="15" xfId="0" applyNumberFormat="1" applyFont="1" applyFill="1" applyBorder="1" applyAlignment="1" applyProtection="1">
      <alignment horizontal="center"/>
      <protection/>
    </xf>
    <xf numFmtId="174" fontId="0" fillId="4" borderId="16" xfId="0" applyNumberFormat="1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/>
    </xf>
    <xf numFmtId="184" fontId="0" fillId="0" borderId="12" xfId="0" applyNumberFormat="1" applyFont="1" applyFill="1" applyBorder="1" applyAlignment="1" applyProtection="1">
      <alignment horizontal="right"/>
      <protection/>
    </xf>
    <xf numFmtId="184" fontId="0" fillId="0" borderId="13" xfId="0" applyNumberFormat="1" applyFont="1" applyFill="1" applyBorder="1" applyAlignment="1" applyProtection="1">
      <alignment horizontal="right"/>
      <protection/>
    </xf>
    <xf numFmtId="0" fontId="0" fillId="0" borderId="14" xfId="0" applyBorder="1" applyAlignment="1">
      <alignment/>
    </xf>
    <xf numFmtId="174" fontId="0" fillId="0" borderId="14" xfId="0" applyNumberFormat="1" applyFont="1" applyFill="1" applyBorder="1" applyAlignment="1">
      <alignment/>
    </xf>
    <xf numFmtId="0" fontId="0" fillId="4" borderId="17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 wrapText="1"/>
    </xf>
    <xf numFmtId="0" fontId="0" fillId="4" borderId="1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183" fontId="0" fillId="0" borderId="12" xfId="0" applyNumberFormat="1" applyFont="1" applyFill="1" applyBorder="1" applyAlignment="1" applyProtection="1">
      <alignment horizontal="right"/>
      <protection/>
    </xf>
    <xf numFmtId="3" fontId="0" fillId="0" borderId="14" xfId="0" applyNumberFormat="1" applyFont="1" applyFill="1" applyBorder="1" applyAlignment="1">
      <alignment horizontal="right"/>
    </xf>
    <xf numFmtId="0" fontId="0" fillId="4" borderId="16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4" borderId="7" xfId="0" applyFont="1" applyFill="1" applyBorder="1" applyAlignment="1">
      <alignment horizontal="center" wrapText="1"/>
    </xf>
    <xf numFmtId="0" fontId="0" fillId="4" borderId="13" xfId="0" applyFont="1" applyFill="1" applyBorder="1" applyAlignment="1">
      <alignment horizontal="center" wrapText="1"/>
    </xf>
    <xf numFmtId="0" fontId="6" fillId="0" borderId="4" xfId="25" applyFont="1" applyFill="1" applyBorder="1">
      <alignment/>
      <protection/>
    </xf>
    <xf numFmtId="0" fontId="0" fillId="0" borderId="5" xfId="25" applyFont="1" applyFill="1" applyBorder="1">
      <alignment/>
      <protection/>
    </xf>
    <xf numFmtId="0" fontId="0" fillId="0" borderId="8" xfId="25" applyFont="1" applyFill="1" applyBorder="1">
      <alignment/>
      <protection/>
    </xf>
    <xf numFmtId="0" fontId="1" fillId="0" borderId="8" xfId="25" applyFont="1" applyFill="1" applyBorder="1">
      <alignment/>
      <protection/>
    </xf>
    <xf numFmtId="0" fontId="1" fillId="0" borderId="11" xfId="25" applyFont="1" applyFill="1" applyBorder="1">
      <alignment/>
      <protection/>
    </xf>
    <xf numFmtId="1" fontId="0" fillId="0" borderId="14" xfId="0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0" fillId="4" borderId="20" xfId="25" applyFont="1" applyFill="1" applyBorder="1" applyAlignment="1">
      <alignment horizontal="center"/>
      <protection/>
    </xf>
    <xf numFmtId="0" fontId="0" fillId="4" borderId="21" xfId="25" applyFont="1" applyFill="1" applyBorder="1" applyAlignment="1">
      <alignment horizontal="center"/>
      <protection/>
    </xf>
    <xf numFmtId="0" fontId="0" fillId="0" borderId="4" xfId="25" applyFont="1" applyFill="1" applyBorder="1">
      <alignment/>
      <protection/>
    </xf>
    <xf numFmtId="174" fontId="0" fillId="0" borderId="4" xfId="25" applyNumberFormat="1" applyFont="1" applyFill="1" applyBorder="1" applyProtection="1">
      <alignment/>
      <protection/>
    </xf>
    <xf numFmtId="0" fontId="1" fillId="0" borderId="5" xfId="25" applyFont="1" applyFill="1" applyBorder="1">
      <alignment/>
      <protection/>
    </xf>
    <xf numFmtId="0" fontId="0" fillId="0" borderId="11" xfId="25" applyFont="1" applyFill="1" applyBorder="1">
      <alignment/>
      <protection/>
    </xf>
    <xf numFmtId="174" fontId="0" fillId="4" borderId="20" xfId="25" applyNumberFormat="1" applyFont="1" applyFill="1" applyBorder="1" applyAlignment="1" applyProtection="1">
      <alignment horizontal="center"/>
      <protection/>
    </xf>
    <xf numFmtId="174" fontId="0" fillId="4" borderId="21" xfId="25" applyNumberFormat="1" applyFont="1" applyFill="1" applyBorder="1" applyAlignment="1" applyProtection="1">
      <alignment horizontal="center"/>
      <protection/>
    </xf>
    <xf numFmtId="0" fontId="0" fillId="0" borderId="4" xfId="26" applyFont="1" applyFill="1" applyBorder="1" applyAlignment="1" applyProtection="1">
      <alignment horizontal="fill"/>
      <protection/>
    </xf>
    <xf numFmtId="0" fontId="0" fillId="0" borderId="5" xfId="26" applyFont="1" applyFill="1" applyBorder="1" applyProtection="1">
      <alignment/>
      <protection/>
    </xf>
    <xf numFmtId="0" fontId="0" fillId="0" borderId="8" xfId="26" applyFont="1" applyFill="1" applyBorder="1" applyProtection="1">
      <alignment/>
      <protection/>
    </xf>
    <xf numFmtId="0" fontId="1" fillId="0" borderId="8" xfId="26" applyFont="1" applyFill="1" applyBorder="1" applyProtection="1">
      <alignment/>
      <protection/>
    </xf>
    <xf numFmtId="0" fontId="1" fillId="0" borderId="11" xfId="26" applyFont="1" applyFill="1" applyBorder="1" applyProtection="1">
      <alignment/>
      <protection/>
    </xf>
    <xf numFmtId="0" fontId="0" fillId="4" borderId="15" xfId="26" applyFont="1" applyFill="1" applyBorder="1" applyAlignment="1" applyProtection="1">
      <alignment horizontal="center"/>
      <protection/>
    </xf>
    <xf numFmtId="0" fontId="0" fillId="4" borderId="16" xfId="26" applyFont="1" applyFill="1" applyBorder="1" applyAlignment="1" applyProtection="1">
      <alignment horizontal="center"/>
      <protection/>
    </xf>
    <xf numFmtId="0" fontId="0" fillId="0" borderId="8" xfId="26" applyFont="1" applyFill="1" applyBorder="1" applyAlignment="1" applyProtection="1">
      <alignment horizontal="left" indent="1"/>
      <protection/>
    </xf>
    <xf numFmtId="0" fontId="0" fillId="0" borderId="11" xfId="26" applyFont="1" applyFill="1" applyBorder="1" applyProtection="1">
      <alignment/>
      <protection/>
    </xf>
    <xf numFmtId="0" fontId="6" fillId="0" borderId="4" xfId="0" applyFont="1" applyFill="1" applyBorder="1" applyAlignment="1">
      <alignment/>
    </xf>
    <xf numFmtId="180" fontId="0" fillId="0" borderId="14" xfId="0" applyNumberFormat="1" applyFont="1" applyFill="1" applyBorder="1" applyAlignment="1">
      <alignment/>
    </xf>
    <xf numFmtId="3" fontId="0" fillId="4" borderId="5" xfId="0" applyNumberFormat="1" applyFont="1" applyFill="1" applyBorder="1" applyAlignment="1">
      <alignment/>
    </xf>
    <xf numFmtId="0" fontId="0" fillId="4" borderId="0" xfId="0" applyFont="1" applyFill="1" applyBorder="1" applyAlignment="1">
      <alignment horizontal="center"/>
    </xf>
    <xf numFmtId="3" fontId="0" fillId="4" borderId="22" xfId="0" applyNumberFormat="1" applyFont="1" applyFill="1" applyBorder="1" applyAlignment="1">
      <alignment horizontal="center"/>
    </xf>
    <xf numFmtId="3" fontId="0" fillId="4" borderId="11" xfId="20" applyNumberFormat="1" applyFont="1" applyFill="1" applyBorder="1" applyAlignment="1">
      <alignment horizontal="center"/>
    </xf>
    <xf numFmtId="3" fontId="0" fillId="4" borderId="12" xfId="0" applyNumberFormat="1" applyFont="1" applyFill="1" applyBorder="1" applyAlignment="1">
      <alignment horizontal="center"/>
    </xf>
    <xf numFmtId="4" fontId="6" fillId="0" borderId="4" xfId="0" applyNumberFormat="1" applyFont="1" applyFill="1" applyBorder="1" applyAlignment="1">
      <alignment/>
    </xf>
    <xf numFmtId="1" fontId="0" fillId="4" borderId="5" xfId="0" applyNumberFormat="1" applyFont="1" applyFill="1" applyBorder="1" applyAlignment="1">
      <alignment/>
    </xf>
    <xf numFmtId="1" fontId="0" fillId="4" borderId="0" xfId="0" applyNumberFormat="1" applyFont="1" applyFill="1" applyBorder="1" applyAlignment="1">
      <alignment horizontal="center"/>
    </xf>
    <xf numFmtId="1" fontId="0" fillId="4" borderId="22" xfId="0" applyNumberFormat="1" applyFont="1" applyFill="1" applyBorder="1" applyAlignment="1">
      <alignment horizontal="center"/>
    </xf>
    <xf numFmtId="1" fontId="0" fillId="4" borderId="11" xfId="0" applyNumberFormat="1" applyFont="1" applyFill="1" applyBorder="1" applyAlignment="1">
      <alignment/>
    </xf>
    <xf numFmtId="1" fontId="0" fillId="4" borderId="12" xfId="0" applyNumberFormat="1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/>
    </xf>
    <xf numFmtId="0" fontId="0" fillId="2" borderId="14" xfId="0" applyFill="1" applyBorder="1" applyAlignment="1">
      <alignment/>
    </xf>
    <xf numFmtId="185" fontId="0" fillId="2" borderId="14" xfId="0" applyNumberFormat="1" applyFill="1" applyBorder="1" applyAlignment="1">
      <alignment/>
    </xf>
    <xf numFmtId="0" fontId="9" fillId="2" borderId="14" xfId="0" applyFont="1" applyFill="1" applyBorder="1" applyAlignment="1">
      <alignment/>
    </xf>
    <xf numFmtId="175" fontId="0" fillId="2" borderId="14" xfId="0" applyNumberFormat="1" applyFill="1" applyBorder="1" applyAlignment="1">
      <alignment/>
    </xf>
    <xf numFmtId="171" fontId="8" fillId="0" borderId="14" xfId="0" applyNumberFormat="1" applyFont="1" applyBorder="1" applyAlignment="1">
      <alignment horizontal="center"/>
    </xf>
    <xf numFmtId="0" fontId="0" fillId="4" borderId="5" xfId="0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172" fontId="0" fillId="4" borderId="7" xfId="0" applyNumberFormat="1" applyFont="1" applyFill="1" applyBorder="1" applyAlignment="1">
      <alignment horizontal="centerContinuous" wrapText="1"/>
    </xf>
    <xf numFmtId="0" fontId="0" fillId="4" borderId="12" xfId="0" applyFont="1" applyFill="1" applyBorder="1" applyAlignment="1">
      <alignment horizontal="center"/>
    </xf>
    <xf numFmtId="0" fontId="0" fillId="4" borderId="8" xfId="0" applyFont="1" applyFill="1" applyBorder="1" applyAlignment="1">
      <alignment/>
    </xf>
    <xf numFmtId="169" fontId="0" fillId="4" borderId="12" xfId="0" applyNumberFormat="1" applyFont="1" applyFill="1" applyBorder="1" applyAlignment="1">
      <alignment horizontal="center"/>
    </xf>
    <xf numFmtId="176" fontId="0" fillId="4" borderId="0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/>
    </xf>
    <xf numFmtId="0" fontId="5" fillId="0" borderId="0" xfId="25" applyFont="1" applyFill="1" applyAlignment="1">
      <alignment horizontal="center"/>
      <protection/>
    </xf>
    <xf numFmtId="0" fontId="1" fillId="0" borderId="0" xfId="25" applyFont="1" applyFill="1" applyAlignment="1">
      <alignment horizontal="center"/>
      <protection/>
    </xf>
    <xf numFmtId="174" fontId="0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83" fontId="1" fillId="2" borderId="9" xfId="0" applyNumberFormat="1" applyFont="1" applyFill="1" applyBorder="1" applyAlignment="1" applyProtection="1">
      <alignment horizontal="right"/>
      <protection/>
    </xf>
    <xf numFmtId="171" fontId="0" fillId="0" borderId="0" xfId="25" applyNumberFormat="1" applyFont="1" applyFill="1">
      <alignment/>
      <protection/>
    </xf>
    <xf numFmtId="171" fontId="0" fillId="0" borderId="0" xfId="26" applyNumberFormat="1" applyFont="1" applyFill="1">
      <alignment/>
      <protection/>
    </xf>
    <xf numFmtId="184" fontId="0" fillId="0" borderId="0" xfId="26" applyNumberFormat="1" applyFont="1" applyFill="1">
      <alignment/>
      <protection/>
    </xf>
    <xf numFmtId="186" fontId="0" fillId="0" borderId="6" xfId="24" applyNumberFormat="1" applyFont="1" applyBorder="1" applyAlignment="1">
      <alignment horizontal="right" vertical="center"/>
      <protection/>
    </xf>
    <xf numFmtId="187" fontId="0" fillId="0" borderId="6" xfId="24" applyNumberFormat="1" applyFont="1" applyBorder="1" applyAlignment="1">
      <alignment vertical="center"/>
      <protection/>
    </xf>
    <xf numFmtId="186" fontId="0" fillId="0" borderId="9" xfId="24" applyNumberFormat="1" applyFont="1" applyBorder="1" applyAlignment="1">
      <alignment horizontal="right" vertical="center"/>
      <protection/>
    </xf>
    <xf numFmtId="187" fontId="0" fillId="0" borderId="9" xfId="24" applyNumberFormat="1" applyFont="1" applyBorder="1" applyAlignment="1">
      <alignment vertical="center"/>
      <protection/>
    </xf>
    <xf numFmtId="187" fontId="0" fillId="0" borderId="14" xfId="24" applyNumberFormat="1" applyFont="1" applyBorder="1" applyAlignment="1">
      <alignment vertical="center"/>
      <protection/>
    </xf>
    <xf numFmtId="187" fontId="0" fillId="0" borderId="0" xfId="24" applyNumberFormat="1" applyFont="1" applyBorder="1" applyAlignment="1">
      <alignment vertical="center"/>
      <protection/>
    </xf>
    <xf numFmtId="185" fontId="0" fillId="2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185" fontId="0" fillId="2" borderId="14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185" fontId="0" fillId="0" borderId="6" xfId="0" applyNumberFormat="1" applyFont="1" applyFill="1" applyBorder="1" applyAlignment="1" applyProtection="1">
      <alignment horizontal="right"/>
      <protection/>
    </xf>
    <xf numFmtId="185" fontId="0" fillId="0" borderId="9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Alignment="1">
      <alignment horizontal="center"/>
    </xf>
    <xf numFmtId="177" fontId="24" fillId="0" borderId="0" xfId="23" applyNumberFormat="1" applyFont="1">
      <alignment/>
      <protection/>
    </xf>
    <xf numFmtId="177" fontId="24" fillId="0" borderId="0" xfId="23" applyNumberFormat="1" applyFont="1" applyFill="1">
      <alignment/>
      <protection/>
    </xf>
    <xf numFmtId="169" fontId="7" fillId="0" borderId="0" xfId="0" applyNumberFormat="1" applyFont="1" applyFill="1" applyBorder="1" applyAlignment="1">
      <alignment horizontal="center"/>
    </xf>
    <xf numFmtId="183" fontId="0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 horizontal="left" vertical="center"/>
    </xf>
    <xf numFmtId="177" fontId="0" fillId="0" borderId="0" xfId="23" applyNumberFormat="1" applyFont="1" applyAlignment="1">
      <alignment horizontal="left" vertical="justify" wrapText="1"/>
      <protection/>
    </xf>
    <xf numFmtId="177" fontId="0" fillId="0" borderId="0" xfId="23" applyNumberFormat="1" applyFont="1" applyFill="1" applyAlignment="1">
      <alignment horizontal="left" vertical="justify" wrapText="1"/>
      <protection/>
    </xf>
    <xf numFmtId="0" fontId="0" fillId="0" borderId="8" xfId="0" applyFont="1" applyFill="1" applyBorder="1" applyAlignment="1">
      <alignment horizontal="left" vertical="justify" wrapText="1"/>
    </xf>
    <xf numFmtId="2" fontId="0" fillId="4" borderId="22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2" fontId="0" fillId="0" borderId="12" xfId="0" applyNumberFormat="1" applyFont="1" applyFill="1" applyBorder="1" applyAlignment="1" quotePrefix="1">
      <alignment horizontal="center" vertical="center"/>
    </xf>
    <xf numFmtId="2" fontId="0" fillId="0" borderId="13" xfId="0" applyNumberFormat="1" applyFont="1" applyFill="1" applyBorder="1" applyAlignment="1" quotePrefix="1">
      <alignment horizontal="center" vertic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5" fillId="2" borderId="0" xfId="0" applyFont="1" applyFill="1" applyBorder="1" applyAlignment="1">
      <alignment/>
    </xf>
    <xf numFmtId="0" fontId="0" fillId="2" borderId="0" xfId="0" applyFont="1" applyFill="1" applyAlignment="1">
      <alignment horizontal="left"/>
    </xf>
    <xf numFmtId="0" fontId="5" fillId="2" borderId="4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 horizontal="center"/>
    </xf>
    <xf numFmtId="0" fontId="0" fillId="2" borderId="14" xfId="0" applyFont="1" applyFill="1" applyBorder="1" applyAlignment="1" quotePrefix="1">
      <alignment horizontal="left"/>
    </xf>
    <xf numFmtId="2" fontId="0" fillId="2" borderId="14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2" fontId="0" fillId="2" borderId="4" xfId="0" applyNumberFormat="1" applyFont="1" applyFill="1" applyBorder="1" applyAlignment="1">
      <alignment vertical="center"/>
    </xf>
    <xf numFmtId="171" fontId="0" fillId="2" borderId="0" xfId="0" applyNumberFormat="1" applyFont="1" applyFill="1" applyAlignment="1">
      <alignment/>
    </xf>
    <xf numFmtId="2" fontId="0" fillId="0" borderId="7" xfId="0" applyNumberFormat="1" applyFont="1" applyFill="1" applyBorder="1" applyAlignment="1" quotePrefix="1">
      <alignment horizontal="center" vertical="center"/>
    </xf>
    <xf numFmtId="2" fontId="0" fillId="0" borderId="6" xfId="0" applyNumberFormat="1" applyFont="1" applyFill="1" applyBorder="1" applyAlignment="1" quotePrefix="1">
      <alignment horizontal="center" vertical="center"/>
    </xf>
    <xf numFmtId="2" fontId="0" fillId="4" borderId="22" xfId="0" applyNumberFormat="1" applyFont="1" applyFill="1" applyBorder="1" applyAlignment="1" quotePrefix="1">
      <alignment horizontal="center" vertical="center"/>
    </xf>
    <xf numFmtId="2" fontId="0" fillId="4" borderId="23" xfId="0" applyNumberFormat="1" applyFont="1" applyFill="1" applyBorder="1" applyAlignment="1" quotePrefix="1">
      <alignment horizontal="center" vertical="center"/>
    </xf>
    <xf numFmtId="184" fontId="0" fillId="2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quotePrefix="1">
      <alignment horizontal="center" vertical="center"/>
    </xf>
    <xf numFmtId="184" fontId="0" fillId="2" borderId="24" xfId="0" applyNumberFormat="1" applyFont="1" applyFill="1" applyBorder="1" applyAlignment="1" applyProtection="1">
      <alignment horizontal="right"/>
      <protection/>
    </xf>
    <xf numFmtId="184" fontId="0" fillId="2" borderId="25" xfId="0" applyNumberFormat="1" applyFont="1" applyFill="1" applyBorder="1" applyAlignment="1" applyProtection="1">
      <alignment horizontal="right"/>
      <protection/>
    </xf>
    <xf numFmtId="183" fontId="1" fillId="2" borderId="0" xfId="0" applyNumberFormat="1" applyFont="1" applyFill="1" applyBorder="1" applyAlignment="1" applyProtection="1">
      <alignment horizontal="right"/>
      <protection/>
    </xf>
    <xf numFmtId="185" fontId="1" fillId="2" borderId="0" xfId="0" applyNumberFormat="1" applyFont="1" applyFill="1" applyBorder="1" applyAlignment="1" applyProtection="1">
      <alignment horizontal="right"/>
      <protection/>
    </xf>
    <xf numFmtId="171" fontId="1" fillId="2" borderId="0" xfId="0" applyNumberFormat="1" applyFont="1" applyFill="1" applyBorder="1" applyAlignment="1" quotePrefix="1">
      <alignment horizontal="left"/>
    </xf>
    <xf numFmtId="0" fontId="0" fillId="4" borderId="5" xfId="0" applyFont="1" applyFill="1" applyBorder="1" applyAlignment="1">
      <alignment horizontal="center"/>
    </xf>
    <xf numFmtId="171" fontId="0" fillId="0" borderId="6" xfId="0" applyNumberFormat="1" applyFont="1" applyFill="1" applyBorder="1" applyAlignment="1">
      <alignment/>
    </xf>
    <xf numFmtId="171" fontId="0" fillId="0" borderId="9" xfId="0" applyNumberFormat="1" applyFont="1" applyFill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2" fontId="1" fillId="0" borderId="0" xfId="0" applyNumberFormat="1" applyFont="1" applyFill="1" applyAlignment="1">
      <alignment/>
    </xf>
    <xf numFmtId="180" fontId="0" fillId="0" borderId="0" xfId="0" applyNumberFormat="1" applyFont="1" applyFill="1" applyBorder="1" applyAlignment="1">
      <alignment/>
    </xf>
    <xf numFmtId="183" fontId="0" fillId="2" borderId="8" xfId="0" applyNumberFormat="1" applyFont="1" applyFill="1" applyBorder="1" applyAlignment="1" applyProtection="1">
      <alignment horizontal="right"/>
      <protection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185" fontId="0" fillId="0" borderId="5" xfId="0" applyNumberFormat="1" applyFont="1" applyFill="1" applyBorder="1" applyAlignment="1" applyProtection="1">
      <alignment horizontal="right"/>
      <protection/>
    </xf>
    <xf numFmtId="185" fontId="0" fillId="2" borderId="8" xfId="0" applyNumberFormat="1" applyFont="1" applyFill="1" applyBorder="1" applyAlignment="1" applyProtection="1">
      <alignment horizontal="right"/>
      <protection/>
    </xf>
    <xf numFmtId="192" fontId="0" fillId="2" borderId="6" xfId="0" applyNumberFormat="1" applyFont="1" applyFill="1" applyBorder="1" applyAlignment="1" applyProtection="1">
      <alignment horizontal="right"/>
      <protection/>
    </xf>
    <xf numFmtId="192" fontId="0" fillId="2" borderId="9" xfId="0" applyNumberFormat="1" applyFont="1" applyFill="1" applyBorder="1" applyAlignment="1" applyProtection="1">
      <alignment horizontal="right"/>
      <protection/>
    </xf>
    <xf numFmtId="3" fontId="0" fillId="4" borderId="26" xfId="0" applyNumberFormat="1" applyFont="1" applyFill="1" applyBorder="1" applyAlignment="1">
      <alignment horizontal="center" wrapText="1"/>
    </xf>
    <xf numFmtId="3" fontId="1" fillId="4" borderId="21" xfId="0" applyNumberFormat="1" applyFont="1" applyFill="1" applyBorder="1" applyAlignment="1">
      <alignment horizontal="center" wrapText="1"/>
    </xf>
    <xf numFmtId="3" fontId="1" fillId="4" borderId="27" xfId="0" applyNumberFormat="1" applyFont="1" applyFill="1" applyBorder="1" applyAlignment="1">
      <alignment horizontal="center" wrapText="1"/>
    </xf>
    <xf numFmtId="183" fontId="0" fillId="2" borderId="10" xfId="0" applyNumberFormat="1" applyFont="1" applyFill="1" applyBorder="1" applyAlignment="1" applyProtection="1">
      <alignment horizontal="center"/>
      <protection/>
    </xf>
    <xf numFmtId="183" fontId="0" fillId="2" borderId="0" xfId="0" applyNumberFormat="1" applyFont="1" applyFill="1" applyBorder="1" applyAlignment="1" applyProtection="1">
      <alignment horizontal="center"/>
      <protection/>
    </xf>
    <xf numFmtId="183" fontId="1" fillId="2" borderId="13" xfId="0" applyNumberFormat="1" applyFont="1" applyFill="1" applyBorder="1" applyAlignment="1" applyProtection="1">
      <alignment horizontal="center"/>
      <protection/>
    </xf>
    <xf numFmtId="183" fontId="1" fillId="2" borderId="4" xfId="0" applyNumberFormat="1" applyFont="1" applyFill="1" applyBorder="1" applyAlignment="1" applyProtection="1">
      <alignment horizontal="center"/>
      <protection/>
    </xf>
    <xf numFmtId="169" fontId="0" fillId="4" borderId="16" xfId="0" applyNumberFormat="1" applyFont="1" applyFill="1" applyBorder="1" applyAlignment="1">
      <alignment horizontal="center"/>
    </xf>
    <xf numFmtId="3" fontId="0" fillId="4" borderId="2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4" borderId="28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wrapText="1"/>
    </xf>
    <xf numFmtId="0" fontId="0" fillId="4" borderId="29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49" fontId="0" fillId="4" borderId="22" xfId="0" applyNumberFormat="1" applyFont="1" applyFill="1" applyBorder="1" applyAlignment="1">
      <alignment horizontal="center" vertical="center"/>
    </xf>
    <xf numFmtId="49" fontId="0" fillId="4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49" fontId="0" fillId="4" borderId="21" xfId="0" applyNumberFormat="1" applyFont="1" applyFill="1" applyBorder="1" applyAlignment="1">
      <alignment horizontal="center"/>
    </xf>
    <xf numFmtId="49" fontId="0" fillId="4" borderId="26" xfId="0" applyNumberFormat="1" applyFont="1" applyFill="1" applyBorder="1" applyAlignment="1">
      <alignment horizontal="center"/>
    </xf>
    <xf numFmtId="2" fontId="0" fillId="4" borderId="22" xfId="0" applyNumberFormat="1" applyFont="1" applyFill="1" applyBorder="1" applyAlignment="1">
      <alignment horizontal="center" vertical="center"/>
    </xf>
    <xf numFmtId="2" fontId="0" fillId="4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49" fontId="0" fillId="4" borderId="27" xfId="0" applyNumberFormat="1" applyFont="1" applyFill="1" applyBorder="1" applyAlignment="1">
      <alignment horizontal="center"/>
    </xf>
    <xf numFmtId="49" fontId="0" fillId="4" borderId="23" xfId="0" applyNumberFormat="1" applyFont="1" applyFill="1" applyBorder="1" applyAlignment="1">
      <alignment horizontal="center" vertical="center"/>
    </xf>
    <xf numFmtId="49" fontId="0" fillId="4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169" fontId="0" fillId="4" borderId="31" xfId="0" applyNumberFormat="1" applyFont="1" applyFill="1" applyBorder="1" applyAlignment="1">
      <alignment horizontal="center"/>
    </xf>
    <xf numFmtId="183" fontId="0" fillId="2" borderId="7" xfId="0" applyNumberFormat="1" applyFont="1" applyFill="1" applyBorder="1" applyAlignment="1" applyProtection="1">
      <alignment horizontal="center"/>
      <protection/>
    </xf>
    <xf numFmtId="183" fontId="0" fillId="2" borderId="14" xfId="0" applyNumberFormat="1" applyFont="1" applyFill="1" applyBorder="1" applyAlignment="1" applyProtection="1">
      <alignment horizontal="center"/>
      <protection/>
    </xf>
    <xf numFmtId="169" fontId="0" fillId="4" borderId="21" xfId="0" applyNumberFormat="1" applyFont="1" applyFill="1" applyBorder="1" applyAlignment="1">
      <alignment horizontal="center" wrapText="1"/>
    </xf>
    <xf numFmtId="0" fontId="0" fillId="4" borderId="27" xfId="0" applyFill="1" applyBorder="1" applyAlignment="1">
      <alignment/>
    </xf>
    <xf numFmtId="0" fontId="0" fillId="4" borderId="6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169" fontId="0" fillId="4" borderId="22" xfId="0" applyNumberFormat="1" applyFont="1" applyFill="1" applyBorder="1" applyAlignment="1">
      <alignment horizontal="center" vertical="center" wrapText="1"/>
    </xf>
    <xf numFmtId="169" fontId="0" fillId="4" borderId="32" xfId="0" applyNumberFormat="1" applyFont="1" applyFill="1" applyBorder="1" applyAlignment="1">
      <alignment horizontal="center" vertical="center" wrapText="1"/>
    </xf>
    <xf numFmtId="169" fontId="0" fillId="4" borderId="22" xfId="0" applyNumberFormat="1" applyFont="1" applyFill="1" applyBorder="1" applyAlignment="1">
      <alignment horizontal="center" wrapText="1"/>
    </xf>
    <xf numFmtId="0" fontId="0" fillId="4" borderId="32" xfId="0" applyFill="1" applyBorder="1" applyAlignment="1">
      <alignment/>
    </xf>
    <xf numFmtId="0" fontId="0" fillId="4" borderId="22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169" fontId="0" fillId="4" borderId="6" xfId="0" applyNumberFormat="1" applyFont="1" applyFill="1" applyBorder="1" applyAlignment="1">
      <alignment horizontal="center" wrapText="1"/>
    </xf>
    <xf numFmtId="169" fontId="0" fillId="4" borderId="32" xfId="0" applyNumberFormat="1" applyFont="1" applyFill="1" applyBorder="1" applyAlignment="1">
      <alignment horizontal="center" wrapText="1"/>
    </xf>
    <xf numFmtId="0" fontId="0" fillId="4" borderId="6" xfId="0" applyFont="1" applyFill="1" applyBorder="1" applyAlignment="1">
      <alignment horizontal="center" wrapText="1"/>
    </xf>
    <xf numFmtId="0" fontId="0" fillId="4" borderId="32" xfId="0" applyFont="1" applyFill="1" applyBorder="1" applyAlignment="1">
      <alignment horizontal="center" wrapText="1"/>
    </xf>
    <xf numFmtId="169" fontId="0" fillId="4" borderId="7" xfId="0" applyNumberFormat="1" applyFont="1" applyFill="1" applyBorder="1" applyAlignment="1">
      <alignment horizontal="center" vertical="center" wrapText="1"/>
    </xf>
    <xf numFmtId="169" fontId="0" fillId="4" borderId="14" xfId="0" applyNumberFormat="1" applyFont="1" applyFill="1" applyBorder="1" applyAlignment="1">
      <alignment horizontal="center" vertical="center" wrapText="1"/>
    </xf>
    <xf numFmtId="169" fontId="0" fillId="4" borderId="29" xfId="0" applyNumberFormat="1" applyFont="1" applyFill="1" applyBorder="1" applyAlignment="1">
      <alignment horizontal="center" vertical="center" wrapText="1"/>
    </xf>
    <xf numFmtId="169" fontId="0" fillId="4" borderId="30" xfId="0" applyNumberFormat="1" applyFont="1" applyFill="1" applyBorder="1" applyAlignment="1">
      <alignment horizontal="center" vertical="center" wrapText="1"/>
    </xf>
    <xf numFmtId="169" fontId="0" fillId="4" borderId="7" xfId="0" applyNumberFormat="1" applyFont="1" applyFill="1" applyBorder="1" applyAlignment="1">
      <alignment horizontal="center" wrapText="1"/>
    </xf>
    <xf numFmtId="169" fontId="0" fillId="4" borderId="29" xfId="0" applyNumberFormat="1" applyFont="1" applyFill="1" applyBorder="1" applyAlignment="1">
      <alignment horizontal="center" wrapText="1"/>
    </xf>
    <xf numFmtId="0" fontId="0" fillId="4" borderId="32" xfId="0" applyFill="1" applyBorder="1" applyAlignment="1">
      <alignment vertical="center"/>
    </xf>
    <xf numFmtId="185" fontId="1" fillId="2" borderId="13" xfId="0" applyNumberFormat="1" applyFont="1" applyFill="1" applyBorder="1" applyAlignment="1" applyProtection="1">
      <alignment horizontal="center"/>
      <protection/>
    </xf>
    <xf numFmtId="185" fontId="1" fillId="2" borderId="4" xfId="0" applyNumberFormat="1" applyFont="1" applyFill="1" applyBorder="1" applyAlignment="1" applyProtection="1">
      <alignment horizontal="center"/>
      <protection/>
    </xf>
    <xf numFmtId="185" fontId="0" fillId="2" borderId="10" xfId="0" applyNumberFormat="1" applyFont="1" applyFill="1" applyBorder="1" applyAlignment="1" applyProtection="1">
      <alignment horizontal="center"/>
      <protection/>
    </xf>
    <xf numFmtId="185" fontId="0" fillId="2" borderId="0" xfId="0" applyNumberFormat="1" applyFont="1" applyFill="1" applyBorder="1" applyAlignment="1" applyProtection="1">
      <alignment horizontal="center"/>
      <protection/>
    </xf>
    <xf numFmtId="185" fontId="0" fillId="2" borderId="7" xfId="0" applyNumberFormat="1" applyFont="1" applyFill="1" applyBorder="1" applyAlignment="1" applyProtection="1">
      <alignment horizontal="center"/>
      <protection/>
    </xf>
    <xf numFmtId="185" fontId="0" fillId="2" borderId="14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0" fontId="0" fillId="4" borderId="5" xfId="0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center" wrapText="1"/>
    </xf>
    <xf numFmtId="2" fontId="0" fillId="4" borderId="6" xfId="0" applyNumberFormat="1" applyFont="1" applyFill="1" applyBorder="1" applyAlignment="1">
      <alignment horizontal="center" wrapText="1"/>
    </xf>
    <xf numFmtId="2" fontId="0" fillId="4" borderId="9" xfId="0" applyNumberFormat="1" applyFont="1" applyFill="1" applyBorder="1" applyAlignment="1">
      <alignment horizontal="center" wrapText="1"/>
    </xf>
    <xf numFmtId="2" fontId="0" fillId="4" borderId="12" xfId="0" applyNumberFormat="1" applyFont="1" applyFill="1" applyBorder="1" applyAlignment="1">
      <alignment horizontal="center" wrapText="1"/>
    </xf>
    <xf numFmtId="2" fontId="0" fillId="4" borderId="6" xfId="0" applyNumberFormat="1" applyFont="1" applyFill="1" applyBorder="1" applyAlignment="1">
      <alignment horizontal="center" vertical="center" wrapText="1"/>
    </xf>
    <xf numFmtId="2" fontId="0" fillId="4" borderId="9" xfId="0" applyNumberFormat="1" applyFont="1" applyFill="1" applyBorder="1" applyAlignment="1">
      <alignment horizontal="center" vertical="center" wrapText="1"/>
    </xf>
    <xf numFmtId="2" fontId="0" fillId="4" borderId="12" xfId="0" applyNumberFormat="1" applyFont="1" applyFill="1" applyBorder="1" applyAlignment="1">
      <alignment horizontal="center" vertical="center" wrapText="1"/>
    </xf>
    <xf numFmtId="2" fontId="0" fillId="4" borderId="7" xfId="0" applyNumberFormat="1" applyFont="1" applyFill="1" applyBorder="1" applyAlignment="1">
      <alignment horizontal="center" wrapText="1"/>
    </xf>
    <xf numFmtId="2" fontId="0" fillId="4" borderId="10" xfId="0" applyNumberFormat="1" applyFont="1" applyFill="1" applyBorder="1" applyAlignment="1">
      <alignment horizontal="center" wrapText="1"/>
    </xf>
    <xf numFmtId="2" fontId="0" fillId="4" borderId="13" xfId="0" applyNumberFormat="1" applyFont="1" applyFill="1" applyBorder="1" applyAlignment="1">
      <alignment horizontal="center" wrapText="1"/>
    </xf>
    <xf numFmtId="169" fontId="0" fillId="4" borderId="9" xfId="0" applyNumberFormat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vertical="center"/>
    </xf>
    <xf numFmtId="1" fontId="0" fillId="4" borderId="21" xfId="0" applyNumberFormat="1" applyFont="1" applyFill="1" applyBorder="1" applyAlignment="1">
      <alignment horizontal="center" vertical="center"/>
    </xf>
    <xf numFmtId="1" fontId="0" fillId="4" borderId="27" xfId="0" applyNumberFormat="1" applyFont="1" applyFill="1" applyBorder="1" applyAlignment="1">
      <alignment horizontal="center" vertical="center"/>
    </xf>
    <xf numFmtId="1" fontId="0" fillId="4" borderId="26" xfId="0" applyNumberFormat="1" applyFont="1" applyFill="1" applyBorder="1" applyAlignment="1">
      <alignment horizontal="center" vertical="center"/>
    </xf>
    <xf numFmtId="1" fontId="0" fillId="4" borderId="33" xfId="0" applyNumberFormat="1" applyFont="1" applyFill="1" applyBorder="1" applyAlignment="1">
      <alignment horizontal="center" vertical="center"/>
    </xf>
    <xf numFmtId="1" fontId="0" fillId="4" borderId="34" xfId="0" applyNumberFormat="1" applyFont="1" applyFill="1" applyBorder="1" applyAlignment="1">
      <alignment horizontal="center" vertical="center"/>
    </xf>
    <xf numFmtId="1" fontId="0" fillId="4" borderId="35" xfId="0" applyNumberFormat="1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0" fillId="4" borderId="33" xfId="0" applyNumberFormat="1" applyFont="1" applyFill="1" applyBorder="1" applyAlignment="1">
      <alignment horizontal="center" vertical="center"/>
    </xf>
    <xf numFmtId="0" fontId="0" fillId="4" borderId="34" xfId="0" applyNumberFormat="1" applyFont="1" applyFill="1" applyBorder="1" applyAlignment="1">
      <alignment horizontal="center" vertical="center"/>
    </xf>
    <xf numFmtId="0" fontId="0" fillId="4" borderId="35" xfId="0" applyNumberFormat="1" applyFont="1" applyFill="1" applyBorder="1" applyAlignment="1">
      <alignment horizontal="center" vertical="center"/>
    </xf>
    <xf numFmtId="0" fontId="0" fillId="4" borderId="21" xfId="0" applyNumberFormat="1" applyFont="1" applyFill="1" applyBorder="1" applyAlignment="1">
      <alignment horizontal="center" vertical="center"/>
    </xf>
    <xf numFmtId="0" fontId="0" fillId="4" borderId="27" xfId="0" applyNumberFormat="1" applyFont="1" applyFill="1" applyBorder="1" applyAlignment="1">
      <alignment horizontal="center" vertical="center"/>
    </xf>
    <xf numFmtId="0" fontId="0" fillId="4" borderId="5" xfId="0" applyFont="1" applyFill="1" applyBorder="1" applyAlignment="1" applyProtection="1">
      <alignment horizontal="center" vertical="center" wrapText="1"/>
      <protection/>
    </xf>
    <xf numFmtId="0" fontId="0" fillId="4" borderId="11" xfId="0" applyFont="1" applyFill="1" applyBorder="1" applyAlignment="1">
      <alignment vertical="center" wrapText="1"/>
    </xf>
    <xf numFmtId="0" fontId="0" fillId="4" borderId="33" xfId="0" applyFont="1" applyFill="1" applyBorder="1" applyAlignment="1" applyProtection="1">
      <alignment horizontal="center"/>
      <protection/>
    </xf>
    <xf numFmtId="0" fontId="0" fillId="4" borderId="34" xfId="0" applyFont="1" applyFill="1" applyBorder="1" applyAlignment="1">
      <alignment horizontal="center"/>
    </xf>
    <xf numFmtId="0" fontId="0" fillId="4" borderId="36" xfId="0" applyFont="1" applyFill="1" applyBorder="1" applyAlignment="1" applyProtection="1">
      <alignment horizontal="center"/>
      <protection/>
    </xf>
    <xf numFmtId="0" fontId="0" fillId="4" borderId="35" xfId="0" applyFont="1" applyFill="1" applyBorder="1" applyAlignment="1" applyProtection="1">
      <alignment horizontal="center"/>
      <protection/>
    </xf>
    <xf numFmtId="0" fontId="0" fillId="4" borderId="5" xfId="0" applyFont="1" applyFill="1" applyBorder="1" applyAlignment="1" applyProtection="1">
      <alignment horizontal="center" vertical="center"/>
      <protection/>
    </xf>
    <xf numFmtId="0" fontId="0" fillId="4" borderId="11" xfId="0" applyFont="1" applyFill="1" applyBorder="1" applyAlignment="1" applyProtection="1">
      <alignment horizontal="center" vertical="center"/>
      <protection/>
    </xf>
    <xf numFmtId="49" fontId="0" fillId="4" borderId="21" xfId="0" applyNumberFormat="1" applyFont="1" applyFill="1" applyBorder="1" applyAlignment="1" applyProtection="1">
      <alignment horizontal="center"/>
      <protection/>
    </xf>
    <xf numFmtId="49" fontId="0" fillId="4" borderId="27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 wrapText="1"/>
    </xf>
    <xf numFmtId="0" fontId="0" fillId="4" borderId="33" xfId="0" applyFont="1" applyFill="1" applyBorder="1" applyAlignment="1">
      <alignment horizontal="center"/>
    </xf>
    <xf numFmtId="0" fontId="0" fillId="4" borderId="36" xfId="0" applyFont="1" applyFill="1" applyBorder="1" applyAlignment="1">
      <alignment horizontal="center"/>
    </xf>
    <xf numFmtId="0" fontId="5" fillId="0" borderId="0" xfId="25" applyFont="1" applyFill="1" applyAlignment="1">
      <alignment horizontal="center"/>
      <protection/>
    </xf>
    <xf numFmtId="0" fontId="0" fillId="4" borderId="5" xfId="25" applyFont="1" applyFill="1" applyBorder="1" applyAlignment="1">
      <alignment horizontal="center" vertical="center"/>
      <protection/>
    </xf>
    <xf numFmtId="0" fontId="0" fillId="4" borderId="8" xfId="25" applyFont="1" applyFill="1" applyBorder="1" applyAlignment="1">
      <alignment horizontal="center" vertical="center"/>
      <protection/>
    </xf>
    <xf numFmtId="0" fontId="0" fillId="4" borderId="11" xfId="25" applyFont="1" applyFill="1" applyBorder="1" applyAlignment="1">
      <alignment horizontal="center" vertical="center"/>
      <protection/>
    </xf>
    <xf numFmtId="0" fontId="0" fillId="4" borderId="7" xfId="25" applyFont="1" applyFill="1" applyBorder="1" applyAlignment="1">
      <alignment horizontal="center" vertical="center" wrapText="1"/>
      <protection/>
    </xf>
    <xf numFmtId="0" fontId="0" fillId="4" borderId="10" xfId="25" applyFont="1" applyFill="1" applyBorder="1" applyAlignment="1">
      <alignment horizontal="center" vertical="center" wrapText="1"/>
      <protection/>
    </xf>
    <xf numFmtId="0" fontId="0" fillId="4" borderId="13" xfId="25" applyFont="1" applyFill="1" applyBorder="1" applyAlignment="1">
      <alignment horizontal="center" vertical="center" wrapText="1"/>
      <protection/>
    </xf>
    <xf numFmtId="0" fontId="0" fillId="4" borderId="22" xfId="25" applyFont="1" applyFill="1" applyBorder="1" applyAlignment="1">
      <alignment horizontal="center" vertical="center" wrapText="1"/>
      <protection/>
    </xf>
    <xf numFmtId="0" fontId="0" fillId="4" borderId="12" xfId="25" applyFont="1" applyFill="1" applyBorder="1" applyAlignment="1">
      <alignment horizontal="center" vertical="center" wrapText="1"/>
      <protection/>
    </xf>
    <xf numFmtId="0" fontId="0" fillId="4" borderId="12" xfId="0" applyFill="1" applyBorder="1" applyAlignment="1">
      <alignment/>
    </xf>
    <xf numFmtId="0" fontId="0" fillId="4" borderId="5" xfId="26" applyFont="1" applyFill="1" applyBorder="1" applyAlignment="1" applyProtection="1">
      <alignment horizontal="center" vertical="center" wrapText="1"/>
      <protection/>
    </xf>
    <xf numFmtId="0" fontId="0" fillId="4" borderId="8" xfId="26" applyFont="1" applyFill="1" applyBorder="1" applyAlignment="1" applyProtection="1">
      <alignment horizontal="center" vertical="center" wrapText="1"/>
      <protection/>
    </xf>
    <xf numFmtId="0" fontId="0" fillId="4" borderId="11" xfId="26" applyFont="1" applyFill="1" applyBorder="1" applyAlignment="1" applyProtection="1">
      <alignment horizontal="center" vertical="center" wrapText="1"/>
      <protection/>
    </xf>
    <xf numFmtId="0" fontId="0" fillId="4" borderId="7" xfId="26" applyFont="1" applyFill="1" applyBorder="1" applyAlignment="1" applyProtection="1">
      <alignment horizontal="center" vertical="center" wrapText="1"/>
      <protection/>
    </xf>
    <xf numFmtId="0" fontId="0" fillId="4" borderId="14" xfId="26" applyFont="1" applyFill="1" applyBorder="1" applyAlignment="1" applyProtection="1">
      <alignment horizontal="center" vertical="center" wrapText="1"/>
      <protection/>
    </xf>
    <xf numFmtId="0" fontId="0" fillId="4" borderId="29" xfId="26" applyFont="1" applyFill="1" applyBorder="1" applyAlignment="1" applyProtection="1">
      <alignment horizontal="center" vertical="center" wrapText="1"/>
      <protection/>
    </xf>
    <xf numFmtId="0" fontId="0" fillId="4" borderId="30" xfId="26" applyFont="1" applyFill="1" applyBorder="1" applyAlignment="1" applyProtection="1">
      <alignment horizontal="center" vertical="center" wrapText="1"/>
      <protection/>
    </xf>
    <xf numFmtId="0" fontId="0" fillId="4" borderId="28" xfId="26" applyFont="1" applyFill="1" applyBorder="1" applyAlignment="1" applyProtection="1">
      <alignment horizontal="center" vertical="center" wrapText="1"/>
      <protection/>
    </xf>
    <xf numFmtId="0" fontId="1" fillId="0" borderId="0" xfId="25" applyFont="1" applyFill="1" applyAlignment="1">
      <alignment horizontal="center"/>
      <protection/>
    </xf>
    <xf numFmtId="0" fontId="0" fillId="4" borderId="5" xfId="26" applyFont="1" applyFill="1" applyBorder="1" applyAlignment="1" applyProtection="1">
      <alignment horizontal="center" vertical="center"/>
      <protection/>
    </xf>
    <xf numFmtId="0" fontId="0" fillId="4" borderId="8" xfId="26" applyFont="1" applyFill="1" applyBorder="1" applyAlignment="1" applyProtection="1">
      <alignment horizontal="center" vertical="center"/>
      <protection/>
    </xf>
    <xf numFmtId="0" fontId="0" fillId="4" borderId="11" xfId="26" applyFont="1" applyFill="1" applyBorder="1" applyAlignment="1" applyProtection="1">
      <alignment horizontal="center" vertical="center"/>
      <protection/>
    </xf>
    <xf numFmtId="0" fontId="0" fillId="4" borderId="7" xfId="26" applyFont="1" applyFill="1" applyBorder="1" applyAlignment="1" applyProtection="1">
      <alignment horizontal="center" vertical="center"/>
      <protection/>
    </xf>
    <xf numFmtId="0" fontId="0" fillId="4" borderId="14" xfId="26" applyFont="1" applyFill="1" applyBorder="1" applyAlignment="1" applyProtection="1">
      <alignment horizontal="center" vertical="center"/>
      <protection/>
    </xf>
    <xf numFmtId="0" fontId="0" fillId="4" borderId="29" xfId="26" applyFont="1" applyFill="1" applyBorder="1" applyAlignment="1" applyProtection="1">
      <alignment horizontal="center" vertical="center"/>
      <protection/>
    </xf>
    <xf numFmtId="0" fontId="0" fillId="4" borderId="30" xfId="26" applyFont="1" applyFill="1" applyBorder="1" applyAlignment="1" applyProtection="1">
      <alignment horizontal="center" vertical="center"/>
      <protection/>
    </xf>
    <xf numFmtId="0" fontId="0" fillId="4" borderId="28" xfId="26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0" xfId="0" applyFont="1" applyAlignment="1">
      <alignment horizontal="left"/>
    </xf>
    <xf numFmtId="3" fontId="0" fillId="4" borderId="22" xfId="0" applyNumberFormat="1" applyFont="1" applyFill="1" applyBorder="1" applyAlignment="1">
      <alignment horizontal="center" vertical="center"/>
    </xf>
    <xf numFmtId="3" fontId="0" fillId="4" borderId="12" xfId="0" applyNumberFormat="1" applyFont="1" applyFill="1" applyBorder="1" applyAlignment="1">
      <alignment horizontal="center" vertical="center"/>
    </xf>
    <xf numFmtId="3" fontId="0" fillId="4" borderId="23" xfId="0" applyNumberFormat="1" applyFont="1" applyFill="1" applyBorder="1" applyAlignment="1">
      <alignment horizontal="center" vertical="center"/>
    </xf>
    <xf numFmtId="3" fontId="0" fillId="4" borderId="13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/>
    </xf>
    <xf numFmtId="3" fontId="0" fillId="4" borderId="22" xfId="0" applyNumberFormat="1" applyFont="1" applyFill="1" applyBorder="1" applyAlignment="1">
      <alignment horizontal="center" vertical="center" wrapText="1"/>
    </xf>
    <xf numFmtId="3" fontId="0" fillId="4" borderId="12" xfId="0" applyNumberFormat="1" applyFont="1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1" fontId="0" fillId="4" borderId="21" xfId="0" applyNumberFormat="1" applyFont="1" applyFill="1" applyBorder="1" applyAlignment="1" quotePrefix="1">
      <alignment horizontal="center"/>
    </xf>
    <xf numFmtId="1" fontId="0" fillId="4" borderId="27" xfId="0" applyNumberFormat="1" applyFont="1" applyFill="1" applyBorder="1" applyAlignment="1" quotePrefix="1">
      <alignment horizontal="center"/>
    </xf>
    <xf numFmtId="1" fontId="0" fillId="4" borderId="26" xfId="0" applyNumberFormat="1" applyFont="1" applyFill="1" applyBorder="1" applyAlignment="1" quotePrefix="1">
      <alignment horizontal="center"/>
    </xf>
    <xf numFmtId="0" fontId="0" fillId="4" borderId="29" xfId="0" applyFont="1" applyFill="1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0" fillId="4" borderId="30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37" xfId="0" applyFont="1" applyFill="1" applyBorder="1" applyAlignment="1">
      <alignment horizontal="center"/>
    </xf>
    <xf numFmtId="0" fontId="0" fillId="4" borderId="23" xfId="0" applyFont="1" applyFill="1" applyBorder="1" applyAlignment="1" quotePrefix="1">
      <alignment horizontal="center"/>
    </xf>
    <xf numFmtId="0" fontId="0" fillId="4" borderId="37" xfId="0" applyFont="1" applyFill="1" applyBorder="1" applyAlignment="1" quotePrefix="1">
      <alignment horizontal="center"/>
    </xf>
    <xf numFmtId="0" fontId="0" fillId="4" borderId="38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0" fillId="4" borderId="39" xfId="0" applyFont="1" applyFill="1" applyBorder="1" applyAlignment="1" quotePrefix="1">
      <alignment horizontal="center"/>
    </xf>
    <xf numFmtId="0" fontId="0" fillId="4" borderId="40" xfId="0" applyFont="1" applyFill="1" applyBorder="1" applyAlignment="1" quotePrefix="1">
      <alignment horizontal="center"/>
    </xf>
    <xf numFmtId="0" fontId="0" fillId="4" borderId="39" xfId="0" applyFont="1" applyFill="1" applyBorder="1" applyAlignment="1">
      <alignment horizontal="center"/>
    </xf>
    <xf numFmtId="0" fontId="0" fillId="4" borderId="40" xfId="0" applyFont="1" applyFill="1" applyBorder="1" applyAlignment="1">
      <alignment horizontal="center"/>
    </xf>
    <xf numFmtId="0" fontId="0" fillId="4" borderId="4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 vertical="distributed"/>
    </xf>
    <xf numFmtId="0" fontId="0" fillId="4" borderId="11" xfId="0" applyFont="1" applyFill="1" applyBorder="1" applyAlignment="1">
      <alignment horizontal="center" vertical="distributed"/>
    </xf>
    <xf numFmtId="172" fontId="0" fillId="4" borderId="6" xfId="0" applyNumberFormat="1" applyFont="1" applyFill="1" applyBorder="1" applyAlignment="1">
      <alignment horizontal="center" vertical="distributed" wrapText="1"/>
    </xf>
    <xf numFmtId="172" fontId="0" fillId="4" borderId="12" xfId="0" applyNumberFormat="1" applyFont="1" applyFill="1" applyBorder="1" applyAlignment="1">
      <alignment horizontal="center" vertical="distributed" wrapText="1"/>
    </xf>
    <xf numFmtId="172" fontId="0" fillId="4" borderId="7" xfId="0" applyNumberFormat="1" applyFont="1" applyFill="1" applyBorder="1" applyAlignment="1">
      <alignment horizontal="center" vertical="distributed" wrapText="1"/>
    </xf>
    <xf numFmtId="172" fontId="0" fillId="4" borderId="13" xfId="0" applyNumberFormat="1" applyFont="1" applyFill="1" applyBorder="1" applyAlignment="1">
      <alignment horizontal="center" vertical="distributed" wrapText="1"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AEA2001-C31" xfId="20"/>
    <cellStyle name="Currency" xfId="21"/>
    <cellStyle name="Currency [0]" xfId="22"/>
    <cellStyle name="Normal_2.1 EnctaInd Empresas 2006 DATOS_INE_nc44707" xfId="23"/>
    <cellStyle name="Normal_EnctaInd Empresas 2001" xfId="24"/>
    <cellStyle name="Normal_INDSAL8" xfId="25"/>
    <cellStyle name="Normal_INDSAL9" xfId="26"/>
    <cellStyle name="pepe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externalLink" Target="externalLinks/externalLink1.xml" /><Relationship Id="rId48" Type="http://schemas.openxmlformats.org/officeDocument/2006/relationships/externalLink" Target="externalLinks/externalLink2.xml" /><Relationship Id="rId49" Type="http://schemas.openxmlformats.org/officeDocument/2006/relationships/externalLink" Target="externalLinks/externalLink3.xml" /><Relationship Id="rId50" Type="http://schemas.openxmlformats.org/officeDocument/2006/relationships/externalLink" Target="externalLinks/externalLink4.xml" /><Relationship Id="rId51" Type="http://schemas.openxmlformats.org/officeDocument/2006/relationships/externalLink" Target="externalLinks/externalLink5.xml" /><Relationship Id="rId52" Type="http://schemas.openxmlformats.org/officeDocument/2006/relationships/externalLink" Target="externalLinks/externalLink6.xml" /><Relationship Id="rId53" Type="http://schemas.openxmlformats.org/officeDocument/2006/relationships/externalLink" Target="externalLinks/externalLink7.xml" /><Relationship Id="rId54" Type="http://schemas.openxmlformats.org/officeDocument/2006/relationships/externalLink" Target="externalLinks/externalLink8.xml" /><Relationship Id="rId55" Type="http://schemas.openxmlformats.org/officeDocument/2006/relationships/externalLink" Target="externalLinks/externalLink9.xml" /><Relationship Id="rId56" Type="http://schemas.openxmlformats.org/officeDocument/2006/relationships/externalLink" Target="externalLinks/externalLink10.xml" /><Relationship Id="rId57" Type="http://schemas.openxmlformats.org/officeDocument/2006/relationships/externalLink" Target="externalLinks/externalLink11.xml" /><Relationship Id="rId58" Type="http://schemas.openxmlformats.org/officeDocument/2006/relationships/externalLink" Target="externalLinks/externalLink12.xml" /><Relationship Id="rId59" Type="http://schemas.openxmlformats.org/officeDocument/2006/relationships/externalLink" Target="externalLinks/externalLink13.xml" /><Relationship Id="rId60" Type="http://schemas.openxmlformats.org/officeDocument/2006/relationships/externalLink" Target="externalLinks/externalLink14.xml" /><Relationship Id="rId61" Type="http://schemas.openxmlformats.org/officeDocument/2006/relationships/externalLink" Target="externalLinks/externalLink15.xml" /><Relationship Id="rId6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la Alimentación
según subsector de actividad. Año 2010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75"/>
          <c:y val="0.3595"/>
          <c:w val="0.4865"/>
          <c:h val="0.366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'16.2.1'!$A$8:$A$20</c:f>
              <c:strCache/>
            </c:strRef>
          </c:cat>
          <c:val>
            <c:numRef>
              <c:f>'16.2.1'!$B$8:$B$20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75"/>
          <c:y val="0.195"/>
          <c:w val="0.3105"/>
          <c:h val="0.756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
de Medio Ambiente 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85"/>
          <c:y val="0.42775"/>
          <c:w val="0.501"/>
          <c:h val="0.3737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('16.2.3'!$A$8,'16.2.3'!$A$9:$A$9,'16.2.3'!$A$10,'16.2.3'!$A$11)</c:f>
              <c:strCache/>
            </c:strRef>
          </c:cat>
          <c:val>
            <c:numRef>
              <c:f>('16.2.3'!$D$8,'16.2.3'!$D$9,'16.2.3'!$D$10,'16.2.3'!$D$11)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25"/>
          <c:y val="0.371"/>
          <c:w val="0.3395"/>
          <c:h val="0.516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 de la Industria de la Alimentación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5"/>
          <c:y val="0.29625"/>
          <c:w val="0.98"/>
          <c:h val="0.7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'16.3.1'!$B$7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'16.3.1'!$B$8:$B$20</c:f>
              <c:numCache/>
            </c:numRef>
          </c:val>
        </c:ser>
        <c:ser>
          <c:idx val="1"/>
          <c:order val="1"/>
          <c:tx>
            <c:strRef>
              <c:f>'16.3.1'!$C$7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'16.3.1'!$C$8:$C$20</c:f>
              <c:numCache/>
            </c:numRef>
          </c:val>
        </c:ser>
        <c:axId val="39587976"/>
        <c:axId val="20747465"/>
      </c:barChart>
      <c:catAx>
        <c:axId val="39587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47465"/>
        <c:crosses val="autoZero"/>
        <c:auto val="1"/>
        <c:lblOffset val="100"/>
        <c:noMultiLvlLbl val="0"/>
      </c:catAx>
      <c:valAx>
        <c:axId val="207474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58797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775"/>
          <c:y val="0.235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de la Alimentación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5"/>
          <c:y val="0.2945"/>
          <c:w val="0.983"/>
          <c:h val="0.7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'16.3.1'!$E$7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'16.3.1'!$E$8:$E$20</c:f>
              <c:numCache/>
            </c:numRef>
          </c:val>
        </c:ser>
        <c:ser>
          <c:idx val="1"/>
          <c:order val="1"/>
          <c:tx>
            <c:strRef>
              <c:f>'16.3.1'!$F$7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'16.3.1'!$F$8:$F$20</c:f>
              <c:numCache/>
            </c:numRef>
          </c:val>
        </c:ser>
        <c:axId val="52509458"/>
        <c:axId val="2823075"/>
      </c:barChart>
      <c:catAx>
        <c:axId val="52509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3075"/>
        <c:crosses val="autoZero"/>
        <c:auto val="1"/>
        <c:lblOffset val="100"/>
        <c:noMultiLvlLbl val="0"/>
      </c:catAx>
      <c:valAx>
        <c:axId val="28230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50945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51"/>
          <c:y val="0.23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375"/>
          <c:y val="0.388"/>
          <c:w val="0.9535"/>
          <c:h val="0.6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'16.3.2'!$B$7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('16.3.2'!$B$9,'16.3.2'!$B$10,'16.3.2'!$B$12,'16.3.2'!$B$13)</c:f>
              <c:numCache/>
            </c:numRef>
          </c:val>
        </c:ser>
        <c:ser>
          <c:idx val="1"/>
          <c:order val="1"/>
          <c:tx>
            <c:strRef>
              <c:f>'16.3.2'!$C$7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('16.3.2'!$C$9,'16.3.2'!$C$10,'16.3.2'!$C$12,'16.3.2'!$C$13)</c:f>
              <c:numCache/>
            </c:numRef>
          </c:val>
        </c:ser>
        <c:axId val="25407676"/>
        <c:axId val="27342493"/>
      </c:barChart>
      <c:catAx>
        <c:axId val="2540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342493"/>
        <c:crosses val="autoZero"/>
        <c:auto val="1"/>
        <c:lblOffset val="100"/>
        <c:noMultiLvlLbl val="0"/>
      </c:catAx>
      <c:valAx>
        <c:axId val="273424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40767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85"/>
          <c:y val="0.300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75"/>
          <c:y val="0.3865"/>
          <c:w val="0.9525"/>
          <c:h val="0.6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'16.3.2'!$E$7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('16.3.2'!$E$9,'16.3.2'!$E$10,'16.3.2'!$E$12,'16.3.2'!$E$13)</c:f>
              <c:numCache/>
            </c:numRef>
          </c:val>
        </c:ser>
        <c:ser>
          <c:idx val="1"/>
          <c:order val="1"/>
          <c:tx>
            <c:strRef>
              <c:f>'16.3.2'!$F$7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('16.3.2'!$F$9,'16.3.2'!$F$10,'16.3.2'!$F$12,'16.3.2'!$F$13)</c:f>
              <c:numCache/>
            </c:numRef>
          </c:val>
        </c:ser>
        <c:axId val="44755846"/>
        <c:axId val="149431"/>
      </c:barChart>
      <c:catAx>
        <c:axId val="44755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9431"/>
        <c:crosses val="autoZero"/>
        <c:auto val="1"/>
        <c:lblOffset val="100"/>
        <c:noMultiLvlLbl val="0"/>
      </c:catAx>
      <c:valAx>
        <c:axId val="1494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75584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05"/>
          <c:y val="0.299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de Medio Ambiente 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25"/>
          <c:y val="0.36075"/>
          <c:w val="0.96825"/>
          <c:h val="0.6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'16.3.3'!$B$8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/>
            </c:strRef>
          </c:cat>
          <c:val>
            <c:numRef>
              <c:f>'16.3.3'!$B$9:$B$12</c:f>
              <c:numCache/>
            </c:numRef>
          </c:val>
        </c:ser>
        <c:ser>
          <c:idx val="1"/>
          <c:order val="1"/>
          <c:tx>
            <c:strRef>
              <c:f>'16.3.3'!$C$8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/>
            </c:strRef>
          </c:cat>
          <c:val>
            <c:numRef>
              <c:f>'16.3.3'!$C$9:$C$12</c:f>
              <c:numCache/>
            </c:numRef>
          </c:val>
        </c:ser>
        <c:axId val="1344880"/>
        <c:axId val="12103921"/>
      </c:barChart>
      <c:catAx>
        <c:axId val="1344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103921"/>
        <c:crosses val="autoZero"/>
        <c:auto val="1"/>
        <c:lblOffset val="100"/>
        <c:noMultiLvlLbl val="0"/>
      </c:catAx>
      <c:valAx>
        <c:axId val="121039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4488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325"/>
          <c:y val="0.271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Medio Ambiente 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25"/>
          <c:y val="0.3485"/>
          <c:w val="0.96675"/>
          <c:h val="0.6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'16.3.3'!$E$8</c:f>
              <c:strCache>
                <c:ptCount val="1"/>
                <c:pt idx="0">
                  <c:v>2009 (*)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/>
            </c:strRef>
          </c:cat>
          <c:val>
            <c:numRef>
              <c:f>'16.3.3'!$E$9:$E$12</c:f>
              <c:numCache/>
            </c:numRef>
          </c:val>
        </c:ser>
        <c:ser>
          <c:idx val="1"/>
          <c:order val="1"/>
          <c:tx>
            <c:strRef>
              <c:f>'16.3.3'!$F$8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/>
            </c:strRef>
          </c:cat>
          <c:val>
            <c:numRef>
              <c:f>'16.3.3'!$F$9:$F$12</c:f>
              <c:numCache/>
            </c:numRef>
          </c:val>
        </c:ser>
        <c:axId val="41826426"/>
        <c:axId val="40893515"/>
      </c:barChart>
      <c:catAx>
        <c:axId val="4182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893515"/>
        <c:crosses val="autoZero"/>
        <c:auto val="1"/>
        <c:lblOffset val="100"/>
        <c:noMultiLvlLbl val="0"/>
      </c:catAx>
      <c:valAx>
        <c:axId val="408935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82642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25"/>
          <c:y val="0.26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de la Alimentación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"/>
          <c:y val="0.27575"/>
          <c:w val="0.97675"/>
          <c:h val="0.7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'16.8.1'!$A$7:$A$15</c:f>
              <c:strCache/>
            </c:strRef>
          </c:cat>
          <c:val>
            <c:numRef>
              <c:f>'16.8.1'!$D$7:$D$15</c:f>
              <c:numCache/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'16.8.1'!$A$7:$A$15</c:f>
              <c:strCache/>
            </c:strRef>
          </c:cat>
          <c:val>
            <c:numRef>
              <c:f>'16.8.1'!$G$7:$G$15</c:f>
              <c:numCache/>
            </c:numRef>
          </c:val>
        </c:ser>
        <c:axId val="32497316"/>
        <c:axId val="24040389"/>
      </c:barChart>
      <c:catAx>
        <c:axId val="32497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40389"/>
        <c:crosses val="autoZero"/>
        <c:auto val="1"/>
        <c:lblOffset val="100"/>
        <c:noMultiLvlLbl val="0"/>
      </c:catAx>
      <c:valAx>
        <c:axId val="240403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49731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1"/>
          <c:y val="0.21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Fabricación de Bebidas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25"/>
          <c:y val="0.3255"/>
          <c:w val="0.97625"/>
          <c:h val="0.6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'16.8.1'!$A$19:$A$22</c:f>
              <c:strCache/>
            </c:strRef>
          </c:cat>
          <c:val>
            <c:numRef>
              <c:f>'16.8.1'!$D$19:$D$22</c:f>
              <c:numCache/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'16.8.1'!$A$19:$A$22</c:f>
              <c:strCache/>
            </c:strRef>
          </c:cat>
          <c:val>
            <c:numRef>
              <c:f>'16.8.1'!$G$19:$G$22</c:f>
              <c:numCache/>
            </c:numRef>
          </c:val>
        </c:ser>
        <c:axId val="15036910"/>
        <c:axId val="1114463"/>
      </c:barChart>
      <c:catAx>
        <c:axId val="1503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14463"/>
        <c:crosses val="autoZero"/>
        <c:auto val="1"/>
        <c:lblOffset val="100"/>
        <c:noMultiLvlLbl val="0"/>
      </c:catAx>
      <c:valAx>
        <c:axId val="11144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03691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25"/>
          <c:y val="0.25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Forestal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37775"/>
          <c:w val="0.9635"/>
          <c:h val="0.6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'16.8.2'!$B$5:$D$5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('16.8.2'!$D$8,'16.8.2'!$D$9,'16.8.2'!$D$11,'16.8.2'!$D$12)</c:f>
              <c:numCache/>
            </c:numRef>
          </c:val>
        </c:ser>
        <c:ser>
          <c:idx val="1"/>
          <c:order val="1"/>
          <c:tx>
            <c:strRef>
              <c:f>'16.8.2'!$E$5:$G$5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('16.8.2'!$G$8,'16.8.2'!$G$9,'16.8.2'!$G$11,'16.8.2'!$G$12)</c:f>
              <c:numCache/>
            </c:numRef>
          </c:val>
        </c:ser>
        <c:axId val="10030168"/>
        <c:axId val="23162649"/>
      </c:barChart>
      <c:catAx>
        <c:axId val="1003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162649"/>
        <c:crosses val="autoZero"/>
        <c:auto val="1"/>
        <c:lblOffset val="100"/>
        <c:noMultiLvlLbl val="0"/>
      </c:catAx>
      <c:valAx>
        <c:axId val="231626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03016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6"/>
          <c:y val="0.29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la Alimentación
según subsector de actividad. Año 2010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"/>
          <c:y val="0.37125"/>
          <c:w val="0.488"/>
          <c:h val="0.3527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'16.2.1'!$A$8:$A$20</c:f>
              <c:strCache/>
            </c:strRef>
          </c:cat>
          <c:val>
            <c:numRef>
              <c:f>'16.2.1'!$D$8:$D$20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"/>
          <c:y val="0.201"/>
          <c:w val="0.31"/>
          <c:h val="0.759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Medio Ambiente 
 (Base 2005 = 100)</a:t>
            </a:r>
          </a:p>
        </c:rich>
      </c:tx>
      <c:layout>
        <c:manualLayout>
          <c:xMode val="factor"/>
          <c:yMode val="factor"/>
          <c:x val="0.04525"/>
          <c:y val="-0.005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8275"/>
          <c:w val="0.96825"/>
          <c:h val="0.6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'16.8.3'!$B$5:$D$5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'16.8.3'!$A$7</c:f>
              <c:strCache/>
            </c:strRef>
          </c:cat>
          <c:val>
            <c:numRef>
              <c:f>'16.8.3'!$D$7</c:f>
              <c:numCache/>
            </c:numRef>
          </c:val>
        </c:ser>
        <c:ser>
          <c:idx val="1"/>
          <c:order val="1"/>
          <c:tx>
            <c:strRef>
              <c:f>'16.8.3'!$E$5:$G$5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'16.8.3'!$A$7</c:f>
              <c:strCache/>
            </c:strRef>
          </c:cat>
          <c:val>
            <c:numRef>
              <c:f>'16.8.3'!$G$7</c:f>
              <c:numCache/>
            </c:numRef>
          </c:val>
        </c:ser>
        <c:axId val="7137250"/>
        <c:axId val="64235251"/>
      </c:barChart>
      <c:catAx>
        <c:axId val="713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235251"/>
        <c:crosses val="autoZero"/>
        <c:auto val="1"/>
        <c:lblOffset val="100"/>
        <c:noMultiLvlLbl val="0"/>
      </c:catAx>
      <c:valAx>
        <c:axId val="642352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13725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345"/>
          <c:y val="0.286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de la Alimentación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"/>
          <c:y val="0.285"/>
          <c:w val="0.977"/>
          <c:h val="0.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'16.10.1'!$A$7:$A$15</c:f>
              <c:strCache/>
            </c:strRef>
          </c:cat>
          <c:val>
            <c:numRef>
              <c:f>'16.10.1'!$D$7:$D$15</c:f>
              <c:numCache/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'16.10.1'!$A$7:$A$15</c:f>
              <c:strCache/>
            </c:strRef>
          </c:cat>
          <c:val>
            <c:numRef>
              <c:f>'16.10.1'!$G$7:$G$15</c:f>
              <c:numCache/>
            </c:numRef>
          </c:val>
        </c:ser>
        <c:axId val="41246348"/>
        <c:axId val="35672813"/>
      </c:barChart>
      <c:catAx>
        <c:axId val="41246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672813"/>
        <c:crosses val="autoZero"/>
        <c:auto val="1"/>
        <c:lblOffset val="100"/>
        <c:noMultiLvlLbl val="0"/>
      </c:catAx>
      <c:valAx>
        <c:axId val="356728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24634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125"/>
          <c:y val="0.226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Fabricación de Bebidas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75"/>
          <c:y val="0.3265"/>
          <c:w val="0.9702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'16.10.1'!$A$19:$A$22</c:f>
              <c:strCache/>
            </c:strRef>
          </c:cat>
          <c:val>
            <c:numRef>
              <c:f>'16.10.1'!$D$19:$D$22</c:f>
              <c:numCache/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'16.10.1'!$A$19:$A$22</c:f>
              <c:strCache/>
            </c:strRef>
          </c:cat>
          <c:val>
            <c:numRef>
              <c:f>'16.10.1'!$G$19:$G$22</c:f>
              <c:numCache/>
            </c:numRef>
          </c:val>
        </c:ser>
        <c:axId val="52619862"/>
        <c:axId val="3816711"/>
      </c:barChart>
      <c:catAx>
        <c:axId val="52619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16711"/>
        <c:crosses val="autoZero"/>
        <c:auto val="1"/>
        <c:lblOffset val="100"/>
        <c:noMultiLvlLbl val="0"/>
      </c:catAx>
      <c:valAx>
        <c:axId val="38167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61986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4"/>
          <c:y val="0.256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Forestal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25"/>
          <c:y val="0.38375"/>
          <c:w val="0.96275"/>
          <c:h val="0.6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'16.10.2'!$B$5:$D$5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('16.10.2'!$D$8,'16.10.2'!$D$9,'16.10.2'!$D$11,'16.10.2'!$D$12)</c:f>
              <c:numCache/>
            </c:numRef>
          </c:val>
        </c:ser>
        <c:ser>
          <c:idx val="1"/>
          <c:order val="1"/>
          <c:tx>
            <c:strRef>
              <c:f>'16.10.2'!$E$5:$G$5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('16.10.2'!$G$8,'16.10.2'!$G$9,'16.10.2'!$G$11,'16.10.2'!$G$12)</c:f>
              <c:numCache/>
            </c:numRef>
          </c:val>
        </c:ser>
        <c:axId val="34350400"/>
        <c:axId val="40718145"/>
      </c:barChart>
      <c:catAx>
        <c:axId val="34350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718145"/>
        <c:crosses val="autoZero"/>
        <c:auto val="1"/>
        <c:lblOffset val="100"/>
        <c:noMultiLvlLbl val="0"/>
      </c:catAx>
      <c:valAx>
        <c:axId val="407181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35040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25"/>
          <c:y val="0.29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
de la Industria de Medio Ambiente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75"/>
          <c:y val="0.42425"/>
          <c:w val="0.9655"/>
          <c:h val="0.5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'16.10.3'!$B$5:$D$5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'16.10.3'!$A$7:$A$8</c:f>
              <c:strCache/>
            </c:strRef>
          </c:cat>
          <c:val>
            <c:numRef>
              <c:f>'16.10.3'!$D$7:$D$8</c:f>
              <c:numCache/>
            </c:numRef>
          </c:val>
        </c:ser>
        <c:ser>
          <c:idx val="1"/>
          <c:order val="1"/>
          <c:tx>
            <c:strRef>
              <c:f>'16.10.3'!$E$5:$G$5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'16.10.3'!$A$7:$A$8</c:f>
              <c:strCache/>
            </c:strRef>
          </c:cat>
          <c:val>
            <c:numRef>
              <c:f>'16.10.3'!$G$7:$G$8</c:f>
              <c:numCache/>
            </c:numRef>
          </c:val>
        </c:ser>
        <c:axId val="30918986"/>
        <c:axId val="9835419"/>
      </c:barChart>
      <c:catAx>
        <c:axId val="30918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835419"/>
        <c:crosses val="autoZero"/>
        <c:auto val="1"/>
        <c:lblOffset val="100"/>
        <c:noMultiLvlLbl val="0"/>
      </c:catAx>
      <c:valAx>
        <c:axId val="98354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91898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625"/>
          <c:y val="0.3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activa, ocupada y parada de la Industria de la Alimentación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5"/>
          <c:y val="0.332"/>
          <c:w val="0.95425"/>
          <c:h val="0.62825"/>
        </c:manualLayout>
      </c:layout>
      <c:lineChart>
        <c:grouping val="standard"/>
        <c:varyColors val="0"/>
        <c:ser>
          <c:idx val="0"/>
          <c:order val="0"/>
          <c:tx>
            <c:v>Activos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/>
            </c:strRef>
          </c:cat>
          <c:val>
            <c:numRef>
              <c:f>'16.14'!$B$7:$B$21</c:f>
              <c:numCache/>
            </c:numRef>
          </c:val>
          <c:smooth val="0"/>
        </c:ser>
        <c:ser>
          <c:idx val="1"/>
          <c:order val="1"/>
          <c:tx>
            <c:strRef>
              <c:f>'16.14'!$C$6</c:f>
              <c:strCache>
                <c:ptCount val="1"/>
                <c:pt idx="0">
                  <c:v>Ocupados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/>
            </c:strRef>
          </c:cat>
          <c:val>
            <c:numRef>
              <c:f>'16.14'!$C$7:$C$21</c:f>
              <c:numCache/>
            </c:numRef>
          </c:val>
          <c:smooth val="0"/>
        </c:ser>
        <c:ser>
          <c:idx val="2"/>
          <c:order val="2"/>
          <c:tx>
            <c:strRef>
              <c:f>'16.14'!$D$6</c:f>
              <c:strCache>
                <c:ptCount val="1"/>
                <c:pt idx="0">
                  <c:v>Parados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/>
            </c:strRef>
          </c:cat>
          <c:val>
            <c:numRef>
              <c:f>'16.14'!$D$7:$D$21</c:f>
              <c:numCache/>
            </c:numRef>
          </c:val>
          <c:smooth val="0"/>
        </c:ser>
        <c:axId val="21409908"/>
        <c:axId val="58471445"/>
      </c:lineChart>
      <c:catAx>
        <c:axId val="2140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471445"/>
        <c:crosses val="autoZero"/>
        <c:auto val="1"/>
        <c:lblOffset val="100"/>
        <c:noMultiLvlLbl val="0"/>
      </c:catAx>
      <c:valAx>
        <c:axId val="584714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40990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5775"/>
          <c:y val="0.2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Valor de los alimentos comprados según destino de la compra 
(miles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'16.21'!$B$5:$E$5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Lit>
              <c:ptCount val="4"/>
              <c:pt idx="0">
                <c:v>Hogares</c:v>
              </c:pt>
              <c:pt idx="1">
                <c:v>Hostelería y Restauración</c:v>
              </c:pt>
              <c:pt idx="2">
                <c:v>Instituciones</c:v>
              </c:pt>
              <c:pt idx="3">
                <c:v>Total</c:v>
              </c:pt>
            </c:strLit>
          </c:cat>
          <c:val>
            <c:numRef>
              <c:f>'16.21'!$B$48:$E$48</c:f>
              <c:numCache/>
            </c:numRef>
          </c:val>
        </c:ser>
        <c:ser>
          <c:idx val="2"/>
          <c:order val="1"/>
          <c:tx>
            <c:strRef>
              <c:f>'16.21'!$F$5:$I$5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Lit>
              <c:ptCount val="4"/>
              <c:pt idx="0">
                <c:v>Hogares</c:v>
              </c:pt>
              <c:pt idx="1">
                <c:v>Hostelería y Restauración</c:v>
              </c:pt>
              <c:pt idx="2">
                <c:v>Instituciones</c:v>
              </c:pt>
              <c:pt idx="3">
                <c:v>Total</c:v>
              </c:pt>
            </c:strLit>
          </c:cat>
          <c:val>
            <c:numRef>
              <c:f>'16.21'!$F$48:$I$48</c:f>
              <c:numCache/>
            </c:numRef>
          </c:val>
        </c:ser>
        <c:axId val="56480958"/>
        <c:axId val="38566575"/>
      </c:barChart>
      <c:catAx>
        <c:axId val="56480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566575"/>
        <c:crosses val="autoZero"/>
        <c:auto val="1"/>
        <c:lblOffset val="100"/>
        <c:noMultiLvlLbl val="0"/>
      </c:catAx>
      <c:valAx>
        <c:axId val="385665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480958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Cantidad comprada total por persona según producto. Año 2010</a:t>
            </a:r>
          </a:p>
        </c:rich>
      </c:tx>
      <c:layout>
        <c:manualLayout>
          <c:xMode val="factor"/>
          <c:yMode val="factor"/>
          <c:x val="0.0142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06725"/>
          <c:w val="0.96225"/>
          <c:h val="0.896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'16.22'!$F$5:$J$5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'16.22'!$A$8:$A$46</c:f>
              <c:strCache/>
            </c:strRef>
          </c:cat>
          <c:val>
            <c:numRef>
              <c:f>'16.22'!$J$8:$J$46</c:f>
              <c:numCache/>
            </c:numRef>
          </c:val>
          <c:shape val="cylinder"/>
        </c:ser>
        <c:gapWidth val="70"/>
        <c:shape val="cylinder"/>
        <c:axId val="11554856"/>
        <c:axId val="36884841"/>
      </c:bar3DChart>
      <c:catAx>
        <c:axId val="115548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884841"/>
        <c:crosses val="autoZero"/>
        <c:auto val="0"/>
        <c:lblOffset val="100"/>
        <c:tickLblSkip val="1"/>
        <c:noMultiLvlLbl val="0"/>
      </c:catAx>
      <c:valAx>
        <c:axId val="36884841"/>
        <c:scaling>
          <c:orientation val="minMax"/>
        </c:scaling>
        <c:axPos val="t"/>
        <c:delete val="1"/>
        <c:majorTickMark val="out"/>
        <c:minorTickMark val="none"/>
        <c:tickLblPos val="nextTo"/>
        <c:crossAx val="1155485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Forestal 
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5"/>
          <c:y val="0.4235"/>
          <c:w val="0.39125"/>
          <c:h val="0.386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('16.2.2'!$A$8:$A$9,'16.2.2'!$A$10,'16.2.2'!$A$11:$A$12,'16.2.2'!$A$13)</c:f>
              <c:strCache/>
            </c:strRef>
          </c:cat>
          <c:val>
            <c:numRef>
              <c:f>('16.2.2'!$B$9,'16.2.2'!$B$10,'16.2.2'!$B$12,'16.2.2'!$B$13)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475"/>
          <c:y val="0.371"/>
          <c:w val="0.43325"/>
          <c:h val="0.516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Forestal 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42575"/>
          <c:w val="0.39575"/>
          <c:h val="0.383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('16.2.2'!$A$8:$A$9,'16.2.2'!$A$10,'16.2.2'!$A$11:$A$12,'16.2.2'!$A$13)</c:f>
              <c:strCache/>
            </c:strRef>
          </c:cat>
          <c:val>
            <c:numRef>
              <c:f>('16.2.2'!$D$9,'16.2.2'!$D$10,'16.2.2'!$D$12,'16.2.2'!$D$13)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325"/>
          <c:y val="0.374"/>
          <c:w val="0.432"/>
          <c:h val="0.520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('16.2.2'!#REF!,'16.2.2'!#REF!,'16.2.2'!#REF!,'16.2.2'!#REF!)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('16.2.2'!#REF!,'16.2.2'!#REF!,'16.2.2'!#REF!,'16.2.2'!#REF!)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('16.2.2'!#REF!,'16.2.2'!#REF!,'16.2.2'!#REF!,'16.2.2'!#REF!)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('16.2.2'!#REF!,'16.2.2'!#REF!,'16.2.2'!#REF!,'16.2.2'!#REF!)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Forestal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('16.2.3'!#REF!,'16.2.3'!#REF!,'16.2.3'!#REF!,'16.2.3'!#REF!)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('16.2.3'!#REF!,'16.2.3'!#REF!,'16.2.3'!#REF!,'16.2.3'!#REF!)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Forestal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('16.2.3'!#REF!,'16.2.3'!#REF!,'16.2.3'!#REF!,'16.2.3'!#REF!)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('16.2.3'!#REF!,'16.2.3'!#REF!,'16.2.3'!#REF!,'16.2.3'!#REF!)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
de Medio Ambiente 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05"/>
          <c:y val="0.42775"/>
          <c:w val="0.495"/>
          <c:h val="0.3737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('16.2.3'!$A$8,'16.2.3'!$A$9:$A$9,'16.2.3'!$A$10,'16.2.3'!$A$11)</c:f>
              <c:strCache/>
            </c:strRef>
          </c:cat>
          <c:val>
            <c:numRef>
              <c:f>('16.2.3'!$B$8,'16.2.3'!$B$9,'16.2.3'!$B$10,'16.2.3'!$B$11)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3"/>
          <c:y val="0.363"/>
          <c:w val="0.3395"/>
          <c:h val="0.604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31</xdr:row>
      <xdr:rowOff>114300</xdr:rowOff>
    </xdr:from>
    <xdr:to>
      <xdr:col>5</xdr:col>
      <xdr:colOff>876300</xdr:colOff>
      <xdr:row>52</xdr:row>
      <xdr:rowOff>104775</xdr:rowOff>
    </xdr:to>
    <xdr:graphicFrame>
      <xdr:nvGraphicFramePr>
        <xdr:cNvPr id="1" name="Chart 2"/>
        <xdr:cNvGraphicFramePr/>
      </xdr:nvGraphicFramePr>
      <xdr:xfrm>
        <a:off x="209550" y="5238750"/>
        <a:ext cx="91440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57</xdr:row>
      <xdr:rowOff>114300</xdr:rowOff>
    </xdr:from>
    <xdr:to>
      <xdr:col>5</xdr:col>
      <xdr:colOff>914400</xdr:colOff>
      <xdr:row>78</xdr:row>
      <xdr:rowOff>95250</xdr:rowOff>
    </xdr:to>
    <xdr:graphicFrame>
      <xdr:nvGraphicFramePr>
        <xdr:cNvPr id="2" name="Chart 3"/>
        <xdr:cNvGraphicFramePr/>
      </xdr:nvGraphicFramePr>
      <xdr:xfrm>
        <a:off x="238125" y="9448800"/>
        <a:ext cx="91535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28575</xdr:rowOff>
    </xdr:from>
    <xdr:to>
      <xdr:col>7</xdr:col>
      <xdr:colOff>228600</xdr:colOff>
      <xdr:row>54</xdr:row>
      <xdr:rowOff>28575</xdr:rowOff>
    </xdr:to>
    <xdr:graphicFrame>
      <xdr:nvGraphicFramePr>
        <xdr:cNvPr id="1" name="Chart 1"/>
        <xdr:cNvGraphicFramePr/>
      </xdr:nvGraphicFramePr>
      <xdr:xfrm>
        <a:off x="66675" y="5153025"/>
        <a:ext cx="106013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1362075</xdr:colOff>
      <xdr:row>55</xdr:row>
      <xdr:rowOff>76200</xdr:rowOff>
    </xdr:from>
    <xdr:to>
      <xdr:col>6</xdr:col>
      <xdr:colOff>19050</xdr:colOff>
      <xdr:row>75</xdr:row>
      <xdr:rowOff>76200</xdr:rowOff>
    </xdr:to>
    <xdr:graphicFrame>
      <xdr:nvGraphicFramePr>
        <xdr:cNvPr id="2" name="Chart 2"/>
        <xdr:cNvGraphicFramePr/>
      </xdr:nvGraphicFramePr>
      <xdr:xfrm>
        <a:off x="1362075" y="9086850"/>
        <a:ext cx="81153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1352550</xdr:colOff>
      <xdr:row>15</xdr:row>
      <xdr:rowOff>114300</xdr:rowOff>
    </xdr:from>
    <xdr:to>
      <xdr:col>6</xdr:col>
      <xdr:colOff>38100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1352550" y="2638425"/>
        <a:ext cx="6305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2047875</xdr:colOff>
      <xdr:row>11</xdr:row>
      <xdr:rowOff>0</xdr:rowOff>
    </xdr:from>
    <xdr:to>
      <xdr:col>6</xdr:col>
      <xdr:colOff>228600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2047875" y="1876425"/>
        <a:ext cx="69627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28575</xdr:rowOff>
    </xdr:from>
    <xdr:to>
      <xdr:col>4</xdr:col>
      <xdr:colOff>942975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190500" y="4105275"/>
        <a:ext cx="52101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55</xdr:row>
      <xdr:rowOff>0</xdr:rowOff>
    </xdr:from>
    <xdr:to>
      <xdr:col>8</xdr:col>
      <xdr:colOff>85725</xdr:colOff>
      <xdr:row>78</xdr:row>
      <xdr:rowOff>76200</xdr:rowOff>
    </xdr:to>
    <xdr:graphicFrame>
      <xdr:nvGraphicFramePr>
        <xdr:cNvPr id="1" name="Chart 1"/>
        <xdr:cNvGraphicFramePr/>
      </xdr:nvGraphicFramePr>
      <xdr:xfrm>
        <a:off x="981075" y="9115425"/>
        <a:ext cx="79248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55</xdr:row>
      <xdr:rowOff>47625</xdr:rowOff>
    </xdr:from>
    <xdr:to>
      <xdr:col>10</xdr:col>
      <xdr:colOff>733425</xdr:colOff>
      <xdr:row>103</xdr:row>
      <xdr:rowOff>123825</xdr:rowOff>
    </xdr:to>
    <xdr:graphicFrame>
      <xdr:nvGraphicFramePr>
        <xdr:cNvPr id="1" name="Chart 1"/>
        <xdr:cNvGraphicFramePr/>
      </xdr:nvGraphicFramePr>
      <xdr:xfrm>
        <a:off x="371475" y="9144000"/>
        <a:ext cx="11363325" cy="784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21</xdr:row>
      <xdr:rowOff>28575</xdr:rowOff>
    </xdr:from>
    <xdr:to>
      <xdr:col>4</xdr:col>
      <xdr:colOff>1076325</xdr:colOff>
      <xdr:row>34</xdr:row>
      <xdr:rowOff>19050</xdr:rowOff>
    </xdr:to>
    <xdr:graphicFrame>
      <xdr:nvGraphicFramePr>
        <xdr:cNvPr id="1" name="Chart 2"/>
        <xdr:cNvGraphicFramePr/>
      </xdr:nvGraphicFramePr>
      <xdr:xfrm>
        <a:off x="981075" y="3533775"/>
        <a:ext cx="601980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1000125</xdr:colOff>
      <xdr:row>35</xdr:row>
      <xdr:rowOff>28575</xdr:rowOff>
    </xdr:from>
    <xdr:to>
      <xdr:col>4</xdr:col>
      <xdr:colOff>1104900</xdr:colOff>
      <xdr:row>48</xdr:row>
      <xdr:rowOff>0</xdr:rowOff>
    </xdr:to>
    <xdr:graphicFrame>
      <xdr:nvGraphicFramePr>
        <xdr:cNvPr id="2" name="Chart 3"/>
        <xdr:cNvGraphicFramePr/>
      </xdr:nvGraphicFramePr>
      <xdr:xfrm>
        <a:off x="1000125" y="5800725"/>
        <a:ext cx="6029325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1019175</xdr:colOff>
      <xdr:row>48</xdr:row>
      <xdr:rowOff>0</xdr:rowOff>
    </xdr:from>
    <xdr:to>
      <xdr:col>5</xdr:col>
      <xdr:colOff>0</xdr:colOff>
      <xdr:row>48</xdr:row>
      <xdr:rowOff>0</xdr:rowOff>
    </xdr:to>
    <xdr:graphicFrame>
      <xdr:nvGraphicFramePr>
        <xdr:cNvPr id="3" name="Chart 4"/>
        <xdr:cNvGraphicFramePr/>
      </xdr:nvGraphicFramePr>
      <xdr:xfrm>
        <a:off x="1019175" y="7877175"/>
        <a:ext cx="601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1028700</xdr:colOff>
      <xdr:row>48</xdr:row>
      <xdr:rowOff>0</xdr:rowOff>
    </xdr:from>
    <xdr:to>
      <xdr:col>5</xdr:col>
      <xdr:colOff>19050</xdr:colOff>
      <xdr:row>48</xdr:row>
      <xdr:rowOff>0</xdr:rowOff>
    </xdr:to>
    <xdr:graphicFrame>
      <xdr:nvGraphicFramePr>
        <xdr:cNvPr id="4" name="Chart 5"/>
        <xdr:cNvGraphicFramePr/>
      </xdr:nvGraphicFramePr>
      <xdr:xfrm>
        <a:off x="1028700" y="7877175"/>
        <a:ext cx="60293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4</xdr:row>
      <xdr:rowOff>0</xdr:rowOff>
    </xdr:from>
    <xdr:to>
      <xdr:col>4</xdr:col>
      <xdr:colOff>1076325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981075" y="752475"/>
        <a:ext cx="7667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1000125</xdr:colOff>
      <xdr:row>4</xdr:row>
      <xdr:rowOff>0</xdr:rowOff>
    </xdr:from>
    <xdr:to>
      <xdr:col>4</xdr:col>
      <xdr:colOff>1104900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000125" y="752475"/>
        <a:ext cx="7677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1019175</xdr:colOff>
      <xdr:row>24</xdr:row>
      <xdr:rowOff>104775</xdr:rowOff>
    </xdr:from>
    <xdr:to>
      <xdr:col>5</xdr:col>
      <xdr:colOff>0</xdr:colOff>
      <xdr:row>37</xdr:row>
      <xdr:rowOff>95250</xdr:rowOff>
    </xdr:to>
    <xdr:graphicFrame>
      <xdr:nvGraphicFramePr>
        <xdr:cNvPr id="3" name="Chart 3"/>
        <xdr:cNvGraphicFramePr/>
      </xdr:nvGraphicFramePr>
      <xdr:xfrm>
        <a:off x="1019175" y="4095750"/>
        <a:ext cx="7667625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1028700</xdr:colOff>
      <xdr:row>38</xdr:row>
      <xdr:rowOff>104775</xdr:rowOff>
    </xdr:from>
    <xdr:to>
      <xdr:col>5</xdr:col>
      <xdr:colOff>19050</xdr:colOff>
      <xdr:row>51</xdr:row>
      <xdr:rowOff>95250</xdr:rowOff>
    </xdr:to>
    <xdr:graphicFrame>
      <xdr:nvGraphicFramePr>
        <xdr:cNvPr id="4" name="Chart 4"/>
        <xdr:cNvGraphicFramePr/>
      </xdr:nvGraphicFramePr>
      <xdr:xfrm>
        <a:off x="1028700" y="6362700"/>
        <a:ext cx="7677150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32</xdr:row>
      <xdr:rowOff>66675</xdr:rowOff>
    </xdr:from>
    <xdr:to>
      <xdr:col>11</xdr:col>
      <xdr:colOff>752475</xdr:colOff>
      <xdr:row>55</xdr:row>
      <xdr:rowOff>57150</xdr:rowOff>
    </xdr:to>
    <xdr:graphicFrame>
      <xdr:nvGraphicFramePr>
        <xdr:cNvPr id="1" name="Chart 3"/>
        <xdr:cNvGraphicFramePr/>
      </xdr:nvGraphicFramePr>
      <xdr:xfrm>
        <a:off x="161925" y="5381625"/>
        <a:ext cx="128778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57</xdr:row>
      <xdr:rowOff>47625</xdr:rowOff>
    </xdr:from>
    <xdr:to>
      <xdr:col>12</xdr:col>
      <xdr:colOff>28575</xdr:colOff>
      <xdr:row>80</xdr:row>
      <xdr:rowOff>66675</xdr:rowOff>
    </xdr:to>
    <xdr:graphicFrame>
      <xdr:nvGraphicFramePr>
        <xdr:cNvPr id="2" name="Chart 4"/>
        <xdr:cNvGraphicFramePr/>
      </xdr:nvGraphicFramePr>
      <xdr:xfrm>
        <a:off x="190500" y="9410700"/>
        <a:ext cx="1288732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1524000</xdr:colOff>
      <xdr:row>18</xdr:row>
      <xdr:rowOff>152400</xdr:rowOff>
    </xdr:from>
    <xdr:to>
      <xdr:col>5</xdr:col>
      <xdr:colOff>228600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1524000" y="3228975"/>
        <a:ext cx="4895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1514475</xdr:colOff>
      <xdr:row>40</xdr:row>
      <xdr:rowOff>28575</xdr:rowOff>
    </xdr:from>
    <xdr:to>
      <xdr:col>5</xdr:col>
      <xdr:colOff>219075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1514475" y="6667500"/>
        <a:ext cx="48958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30</xdr:row>
      <xdr:rowOff>66675</xdr:rowOff>
    </xdr:from>
    <xdr:to>
      <xdr:col>6</xdr:col>
      <xdr:colOff>104775</xdr:colOff>
      <xdr:row>52</xdr:row>
      <xdr:rowOff>47625</xdr:rowOff>
    </xdr:to>
    <xdr:graphicFrame>
      <xdr:nvGraphicFramePr>
        <xdr:cNvPr id="1" name="Chart 1"/>
        <xdr:cNvGraphicFramePr/>
      </xdr:nvGraphicFramePr>
      <xdr:xfrm>
        <a:off x="1371600" y="5086350"/>
        <a:ext cx="7239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1371600</xdr:colOff>
      <xdr:row>53</xdr:row>
      <xdr:rowOff>104775</xdr:rowOff>
    </xdr:from>
    <xdr:to>
      <xdr:col>6</xdr:col>
      <xdr:colOff>142875</xdr:colOff>
      <xdr:row>76</xdr:row>
      <xdr:rowOff>85725</xdr:rowOff>
    </xdr:to>
    <xdr:graphicFrame>
      <xdr:nvGraphicFramePr>
        <xdr:cNvPr id="2" name="Chart 2"/>
        <xdr:cNvGraphicFramePr/>
      </xdr:nvGraphicFramePr>
      <xdr:xfrm>
        <a:off x="1371600" y="8848725"/>
        <a:ext cx="72771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28575</xdr:rowOff>
    </xdr:from>
    <xdr:to>
      <xdr:col>7</xdr:col>
      <xdr:colOff>190500</xdr:colOff>
      <xdr:row>54</xdr:row>
      <xdr:rowOff>38100</xdr:rowOff>
    </xdr:to>
    <xdr:graphicFrame>
      <xdr:nvGraphicFramePr>
        <xdr:cNvPr id="1" name="Chart 1"/>
        <xdr:cNvGraphicFramePr/>
      </xdr:nvGraphicFramePr>
      <xdr:xfrm>
        <a:off x="66675" y="5143500"/>
        <a:ext cx="105632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55</xdr:row>
      <xdr:rowOff>114300</xdr:rowOff>
    </xdr:from>
    <xdr:to>
      <xdr:col>7</xdr:col>
      <xdr:colOff>76200</xdr:colOff>
      <xdr:row>75</xdr:row>
      <xdr:rowOff>123825</xdr:rowOff>
    </xdr:to>
    <xdr:graphicFrame>
      <xdr:nvGraphicFramePr>
        <xdr:cNvPr id="2" name="Chart 2"/>
        <xdr:cNvGraphicFramePr/>
      </xdr:nvGraphicFramePr>
      <xdr:xfrm>
        <a:off x="238125" y="9115425"/>
        <a:ext cx="1027747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16</xdr:row>
      <xdr:rowOff>28575</xdr:rowOff>
    </xdr:from>
    <xdr:to>
      <xdr:col>6</xdr:col>
      <xdr:colOff>38100</xdr:colOff>
      <xdr:row>36</xdr:row>
      <xdr:rowOff>28575</xdr:rowOff>
    </xdr:to>
    <xdr:graphicFrame>
      <xdr:nvGraphicFramePr>
        <xdr:cNvPr id="1" name="Chart 2"/>
        <xdr:cNvGraphicFramePr/>
      </xdr:nvGraphicFramePr>
      <xdr:xfrm>
        <a:off x="1371600" y="2724150"/>
        <a:ext cx="62865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12</xdr:row>
      <xdr:rowOff>47625</xdr:rowOff>
    </xdr:from>
    <xdr:to>
      <xdr:col>5</xdr:col>
      <xdr:colOff>742950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57300" y="2085975"/>
        <a:ext cx="74485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mun\Geoestad-Imoestad\Anuario\elaboraanu2005\AEA05_C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/>
  <dimension ref="A1:J29"/>
  <sheetViews>
    <sheetView showGridLines="0" view="pageBreakPreview" zoomScale="60" zoomScaleNormal="75" workbookViewId="0" topLeftCell="A1">
      <selection activeCell="A3" sqref="A3:G3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16.71093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87" t="s">
        <v>250</v>
      </c>
      <c r="B1" s="387"/>
      <c r="C1" s="387"/>
      <c r="D1" s="387"/>
      <c r="E1" s="387"/>
      <c r="F1" s="387"/>
      <c r="G1" s="61"/>
      <c r="H1" s="62"/>
      <c r="I1" s="62"/>
      <c r="J1" s="62"/>
    </row>
    <row r="2" spans="1:7" ht="12.75" customHeight="1">
      <c r="A2" s="21"/>
      <c r="B2" s="6"/>
      <c r="C2" s="6"/>
      <c r="D2" s="6"/>
      <c r="E2" s="6"/>
      <c r="F2" s="6"/>
      <c r="G2" s="61"/>
    </row>
    <row r="3" spans="1:7" ht="15" customHeight="1">
      <c r="A3" s="395" t="s">
        <v>314</v>
      </c>
      <c r="B3" s="395"/>
      <c r="C3" s="395"/>
      <c r="D3" s="395"/>
      <c r="E3" s="395"/>
      <c r="F3" s="395"/>
      <c r="G3" s="395"/>
    </row>
    <row r="4" spans="1:7" ht="12.75" customHeight="1" thickBot="1">
      <c r="A4" s="103"/>
      <c r="B4" s="103"/>
      <c r="C4" s="103"/>
      <c r="D4" s="103"/>
      <c r="E4" s="103"/>
      <c r="F4" s="103"/>
      <c r="G4" s="61"/>
    </row>
    <row r="5" spans="1:7" ht="12.75" customHeight="1">
      <c r="A5" s="388" t="s">
        <v>0</v>
      </c>
      <c r="B5" s="396" t="s">
        <v>1</v>
      </c>
      <c r="C5" s="397"/>
      <c r="D5" s="391" t="s">
        <v>2</v>
      </c>
      <c r="E5" s="392"/>
      <c r="F5" s="125" t="s">
        <v>192</v>
      </c>
      <c r="G5" s="61"/>
    </row>
    <row r="6" spans="1:7" ht="12.75" customHeight="1">
      <c r="A6" s="389"/>
      <c r="B6" s="393" t="s">
        <v>3</v>
      </c>
      <c r="C6" s="385" t="s">
        <v>204</v>
      </c>
      <c r="D6" s="385" t="s">
        <v>3</v>
      </c>
      <c r="E6" s="385" t="s">
        <v>204</v>
      </c>
      <c r="F6" s="126" t="s">
        <v>191</v>
      </c>
      <c r="G6" s="61"/>
    </row>
    <row r="7" spans="1:7" ht="12.75" customHeight="1" thickBot="1">
      <c r="A7" s="390"/>
      <c r="B7" s="394"/>
      <c r="C7" s="386"/>
      <c r="D7" s="386"/>
      <c r="E7" s="386"/>
      <c r="F7" s="127" t="s">
        <v>215</v>
      </c>
      <c r="G7" s="61"/>
    </row>
    <row r="8" spans="1:7" ht="12.75" customHeight="1">
      <c r="A8" s="104" t="s">
        <v>4</v>
      </c>
      <c r="B8" s="305">
        <v>5548</v>
      </c>
      <c r="C8" s="106">
        <f aca="true" t="shared" si="0" ref="C8:C25">(B8/$B$27)*100</f>
        <v>18.39339588237244</v>
      </c>
      <c r="D8" s="305">
        <v>6553</v>
      </c>
      <c r="E8" s="106">
        <f>(D8/$D$27)*100</f>
        <v>18.89670684583886</v>
      </c>
      <c r="F8" s="306">
        <v>12.539177337467603</v>
      </c>
      <c r="G8" s="61"/>
    </row>
    <row r="9" spans="1:7" ht="12.75" customHeight="1">
      <c r="A9" s="108" t="s">
        <v>5</v>
      </c>
      <c r="B9" s="307">
        <v>1081</v>
      </c>
      <c r="C9" s="110">
        <f t="shared" si="0"/>
        <v>3.5838610217816527</v>
      </c>
      <c r="D9" s="307">
        <v>1247</v>
      </c>
      <c r="E9" s="110">
        <f aca="true" t="shared" si="1" ref="E9:E25">(D9/$D$27)*100</f>
        <v>3.5959397889151625</v>
      </c>
      <c r="F9" s="308">
        <v>3.203226436557089</v>
      </c>
      <c r="G9" s="61"/>
    </row>
    <row r="10" spans="1:7" ht="12.75" customHeight="1">
      <c r="A10" s="112" t="s">
        <v>6</v>
      </c>
      <c r="B10" s="307">
        <v>716</v>
      </c>
      <c r="C10" s="110">
        <f t="shared" si="0"/>
        <v>2.3737691874150446</v>
      </c>
      <c r="D10" s="307">
        <v>821</v>
      </c>
      <c r="E10" s="110">
        <f t="shared" si="1"/>
        <v>2.367495241940135</v>
      </c>
      <c r="F10" s="308">
        <v>1.4969707017368197</v>
      </c>
      <c r="G10" s="61"/>
    </row>
    <row r="11" spans="1:7" ht="12.75" customHeight="1">
      <c r="A11" s="108" t="s">
        <v>7</v>
      </c>
      <c r="B11" s="307">
        <v>533</v>
      </c>
      <c r="C11" s="110">
        <f t="shared" si="0"/>
        <v>1.7670656101846631</v>
      </c>
      <c r="D11" s="307">
        <v>660</v>
      </c>
      <c r="E11" s="110">
        <f t="shared" si="1"/>
        <v>1.9032239460176479</v>
      </c>
      <c r="F11" s="308">
        <v>0.4623311562218389</v>
      </c>
      <c r="G11" s="61"/>
    </row>
    <row r="12" spans="1:7" ht="12.75" customHeight="1">
      <c r="A12" s="108" t="s">
        <v>8</v>
      </c>
      <c r="B12" s="307">
        <v>1007</v>
      </c>
      <c r="C12" s="110">
        <f t="shared" si="0"/>
        <v>3.3385273348141764</v>
      </c>
      <c r="D12" s="307">
        <v>1189</v>
      </c>
      <c r="E12" s="110">
        <f t="shared" si="1"/>
        <v>3.428686775477248</v>
      </c>
      <c r="F12" s="308">
        <v>2.3695333518270174</v>
      </c>
      <c r="G12" s="61"/>
    </row>
    <row r="13" spans="1:7" ht="12.75" customHeight="1">
      <c r="A13" s="108" t="s">
        <v>9</v>
      </c>
      <c r="B13" s="307">
        <v>398</v>
      </c>
      <c r="C13" s="110">
        <f t="shared" si="0"/>
        <v>1.319497397473726</v>
      </c>
      <c r="D13" s="307">
        <v>464</v>
      </c>
      <c r="E13" s="110">
        <f t="shared" si="1"/>
        <v>1.3380241075033164</v>
      </c>
      <c r="F13" s="308">
        <v>0.6706313185613665</v>
      </c>
      <c r="G13" s="61"/>
    </row>
    <row r="14" spans="1:7" ht="12.75" customHeight="1">
      <c r="A14" s="108" t="s">
        <v>10</v>
      </c>
      <c r="B14" s="307">
        <v>3159</v>
      </c>
      <c r="C14" s="110">
        <f t="shared" si="0"/>
        <v>10.47309617743593</v>
      </c>
      <c r="D14" s="307">
        <v>3662</v>
      </c>
      <c r="E14" s="110">
        <f t="shared" si="1"/>
        <v>10.560009227752465</v>
      </c>
      <c r="F14" s="308">
        <v>14.484132911589795</v>
      </c>
      <c r="G14" s="61"/>
    </row>
    <row r="15" spans="1:7" ht="12.75" customHeight="1">
      <c r="A15" s="112" t="s">
        <v>11</v>
      </c>
      <c r="B15" s="307">
        <v>2507</v>
      </c>
      <c r="C15" s="110">
        <f t="shared" si="0"/>
        <v>8.311507476046813</v>
      </c>
      <c r="D15" s="307">
        <v>2895</v>
      </c>
      <c r="E15" s="110">
        <f t="shared" si="1"/>
        <v>8.34823230866832</v>
      </c>
      <c r="F15" s="308">
        <v>8.077417406277238</v>
      </c>
      <c r="G15" s="61"/>
    </row>
    <row r="16" spans="1:7" ht="12.75" customHeight="1">
      <c r="A16" s="112" t="s">
        <v>12</v>
      </c>
      <c r="B16" s="307">
        <v>3555</v>
      </c>
      <c r="C16" s="110">
        <f t="shared" si="0"/>
        <v>11.785962934721347</v>
      </c>
      <c r="D16" s="307">
        <v>4263</v>
      </c>
      <c r="E16" s="110">
        <f t="shared" si="1"/>
        <v>12.293096487686718</v>
      </c>
      <c r="F16" s="308">
        <v>23.680396311987355</v>
      </c>
      <c r="G16" s="61"/>
    </row>
    <row r="17" spans="1:9" ht="12.75" customHeight="1">
      <c r="A17" s="112" t="s">
        <v>18</v>
      </c>
      <c r="B17" s="307">
        <v>2113</v>
      </c>
      <c r="C17" s="110">
        <f t="shared" si="0"/>
        <v>7.005271358949707</v>
      </c>
      <c r="D17" s="307">
        <v>2469</v>
      </c>
      <c r="E17" s="110">
        <f t="shared" si="1"/>
        <v>7.119787761693293</v>
      </c>
      <c r="F17" s="308">
        <v>8.684984168202792</v>
      </c>
      <c r="G17" s="61"/>
      <c r="I17" s="73"/>
    </row>
    <row r="18" spans="1:9" ht="12.75" customHeight="1">
      <c r="A18" s="112" t="s">
        <v>13</v>
      </c>
      <c r="B18" s="307">
        <v>1447</v>
      </c>
      <c r="C18" s="110">
        <f t="shared" si="0"/>
        <v>4.797268176242416</v>
      </c>
      <c r="D18" s="307">
        <v>1649</v>
      </c>
      <c r="E18" s="110">
        <f t="shared" si="1"/>
        <v>4.755176192398639</v>
      </c>
      <c r="F18" s="308">
        <v>1.9367154888980447</v>
      </c>
      <c r="G18" s="61"/>
      <c r="I18" s="72"/>
    </row>
    <row r="19" spans="1:9" ht="12.75" customHeight="1">
      <c r="A19" s="112" t="s">
        <v>14</v>
      </c>
      <c r="B19" s="307">
        <v>2455</v>
      </c>
      <c r="C19" s="110">
        <f t="shared" si="0"/>
        <v>8.139110831150747</v>
      </c>
      <c r="D19" s="307">
        <v>2755</v>
      </c>
      <c r="E19" s="110">
        <f t="shared" si="1"/>
        <v>7.944518138300941</v>
      </c>
      <c r="F19" s="308">
        <v>5.493313548374388</v>
      </c>
      <c r="G19" s="61"/>
      <c r="I19" s="72"/>
    </row>
    <row r="20" spans="1:9" ht="12.75" customHeight="1">
      <c r="A20" s="113" t="s">
        <v>39</v>
      </c>
      <c r="B20" s="307">
        <v>1557</v>
      </c>
      <c r="C20" s="110">
        <f t="shared" si="0"/>
        <v>5.1619533865994764</v>
      </c>
      <c r="D20" s="307">
        <v>1606</v>
      </c>
      <c r="E20" s="110">
        <f t="shared" si="1"/>
        <v>4.631178268642944</v>
      </c>
      <c r="F20" s="308">
        <v>3.43752718653616</v>
      </c>
      <c r="G20" s="61"/>
      <c r="I20" s="72"/>
    </row>
    <row r="21" spans="1:9" ht="12.75" customHeight="1">
      <c r="A21" s="113" t="s">
        <v>15</v>
      </c>
      <c r="B21" s="307">
        <v>1100</v>
      </c>
      <c r="C21" s="110">
        <f t="shared" si="0"/>
        <v>3.6468521035705996</v>
      </c>
      <c r="D21" s="307">
        <v>1224</v>
      </c>
      <c r="E21" s="110">
        <f t="shared" si="1"/>
        <v>3.529615318069093</v>
      </c>
      <c r="F21" s="308">
        <v>3.1805744094468804</v>
      </c>
      <c r="G21" s="61"/>
      <c r="I21" s="72"/>
    </row>
    <row r="22" spans="1:7" ht="12.75" customHeight="1">
      <c r="A22" s="112" t="s">
        <v>40</v>
      </c>
      <c r="B22" s="307">
        <v>658</v>
      </c>
      <c r="C22" s="110">
        <f t="shared" si="0"/>
        <v>2.1814806219540497</v>
      </c>
      <c r="D22" s="307">
        <v>728</v>
      </c>
      <c r="E22" s="110">
        <f t="shared" si="1"/>
        <v>2.0993136859103756</v>
      </c>
      <c r="F22" s="308">
        <v>5.704699639044873</v>
      </c>
      <c r="G22" s="61"/>
    </row>
    <row r="23" spans="1:7" ht="12.75" customHeight="1">
      <c r="A23" s="112" t="s">
        <v>16</v>
      </c>
      <c r="B23" s="307">
        <v>1539</v>
      </c>
      <c r="C23" s="110">
        <f t="shared" si="0"/>
        <v>5.102277624904684</v>
      </c>
      <c r="D23" s="307">
        <v>1594</v>
      </c>
      <c r="E23" s="110">
        <f t="shared" si="1"/>
        <v>4.596574196897168</v>
      </c>
      <c r="F23" s="308">
        <v>2.9254600577462546</v>
      </c>
      <c r="G23" s="61"/>
    </row>
    <row r="24" spans="1:7" ht="12.75" customHeight="1">
      <c r="A24" s="112" t="s">
        <v>17</v>
      </c>
      <c r="B24" s="307">
        <v>755</v>
      </c>
      <c r="C24" s="110">
        <f t="shared" si="0"/>
        <v>2.5030666710870935</v>
      </c>
      <c r="D24" s="307">
        <v>859</v>
      </c>
      <c r="E24" s="110">
        <f t="shared" si="1"/>
        <v>2.477074802468424</v>
      </c>
      <c r="F24" s="308">
        <v>1.6528100824500958</v>
      </c>
      <c r="G24" s="61"/>
    </row>
    <row r="25" spans="1:7" ht="12.75" customHeight="1">
      <c r="A25" s="113" t="s">
        <v>19</v>
      </c>
      <c r="B25" s="307">
        <v>35</v>
      </c>
      <c r="C25" s="110">
        <f t="shared" si="0"/>
        <v>0.11603620329542817</v>
      </c>
      <c r="D25" s="307">
        <v>40</v>
      </c>
      <c r="E25" s="110">
        <f t="shared" si="1"/>
        <v>0.1153469058192514</v>
      </c>
      <c r="F25" s="110" t="s">
        <v>197</v>
      </c>
      <c r="G25" s="61"/>
    </row>
    <row r="26" spans="1:7" ht="12.75" customHeight="1">
      <c r="A26" s="113"/>
      <c r="B26" s="114"/>
      <c r="C26" s="110"/>
      <c r="D26" s="109"/>
      <c r="E26" s="110"/>
      <c r="F26" s="111"/>
      <c r="G26" s="61"/>
    </row>
    <row r="27" spans="1:7" ht="12.75" customHeight="1" thickBot="1">
      <c r="A27" s="115" t="s">
        <v>22</v>
      </c>
      <c r="B27" s="116">
        <f>SUM(B8:B25)</f>
        <v>30163</v>
      </c>
      <c r="C27" s="117">
        <f>SUM(C8:C25)</f>
        <v>99.99999999999999</v>
      </c>
      <c r="D27" s="116">
        <f>SUM(D8:D25)</f>
        <v>34678</v>
      </c>
      <c r="E27" s="117">
        <f>SUM(E8:E25)</f>
        <v>99.99999999999999</v>
      </c>
      <c r="F27" s="118">
        <f>SUM(F8:F24)</f>
        <v>99.9999015129256</v>
      </c>
      <c r="G27" s="61"/>
    </row>
    <row r="28" spans="1:6" ht="12.75" customHeight="1">
      <c r="A28" s="119" t="s">
        <v>315</v>
      </c>
      <c r="B28" s="120"/>
      <c r="C28" s="121"/>
      <c r="D28" s="122"/>
      <c r="E28" s="123"/>
      <c r="F28" s="124"/>
    </row>
    <row r="29" spans="1:6" ht="12.75" customHeight="1">
      <c r="A29" s="21" t="s">
        <v>216</v>
      </c>
      <c r="B29" s="11"/>
      <c r="C29" s="11"/>
      <c r="D29" s="4"/>
      <c r="E29" s="4"/>
      <c r="F29" s="11"/>
    </row>
  </sheetData>
  <mergeCells count="9">
    <mergeCell ref="E6:E7"/>
    <mergeCell ref="A1:F1"/>
    <mergeCell ref="A5:A7"/>
    <mergeCell ref="D5:E5"/>
    <mergeCell ref="D6:D7"/>
    <mergeCell ref="B6:B7"/>
    <mergeCell ref="B5:C5"/>
    <mergeCell ref="C6:C7"/>
    <mergeCell ref="A3:G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6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R33"/>
  <sheetViews>
    <sheetView showGridLines="0" view="pageBreakPreview" zoomScale="60" zoomScaleNormal="75" workbookViewId="0" topLeftCell="A1">
      <selection activeCell="H66" sqref="H66"/>
    </sheetView>
  </sheetViews>
  <sheetFormatPr defaultColWidth="11.421875" defaultRowHeight="12.75"/>
  <cols>
    <col min="1" max="1" width="63.28125" style="9" bestFit="1" customWidth="1"/>
    <col min="2" max="7" width="10.7109375" style="4" customWidth="1"/>
    <col min="8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405" t="s">
        <v>250</v>
      </c>
      <c r="B1" s="405"/>
      <c r="C1" s="405"/>
      <c r="D1" s="405"/>
      <c r="E1" s="405"/>
      <c r="F1" s="405"/>
      <c r="G1" s="405"/>
      <c r="H1" s="405"/>
      <c r="I1" s="405"/>
      <c r="J1" s="9"/>
      <c r="K1" s="14"/>
      <c r="L1" s="14"/>
      <c r="M1" s="62"/>
      <c r="N1" s="62"/>
      <c r="O1" s="62"/>
      <c r="P1" s="62"/>
      <c r="Q1" s="62"/>
      <c r="R1" s="62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95" t="s">
        <v>287</v>
      </c>
      <c r="B3" s="395"/>
      <c r="C3" s="395"/>
      <c r="D3" s="395"/>
      <c r="E3" s="395"/>
      <c r="F3" s="395"/>
      <c r="G3" s="395"/>
      <c r="H3" s="395"/>
      <c r="I3" s="395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95" t="s">
        <v>323</v>
      </c>
      <c r="B4" s="395"/>
      <c r="C4" s="395"/>
      <c r="D4" s="395"/>
      <c r="E4" s="395"/>
      <c r="F4" s="395"/>
      <c r="G4" s="395"/>
      <c r="H4" s="395"/>
      <c r="I4" s="395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103"/>
      <c r="B5" s="103"/>
      <c r="C5" s="103"/>
      <c r="D5" s="103"/>
      <c r="E5" s="103"/>
      <c r="F5" s="103"/>
      <c r="G5" s="133"/>
      <c r="H5" s="148"/>
      <c r="I5" s="148"/>
      <c r="J5" s="14"/>
      <c r="K5" s="9"/>
      <c r="L5" s="9"/>
      <c r="M5" s="9"/>
      <c r="N5" s="9"/>
      <c r="O5" s="9"/>
      <c r="P5" s="9"/>
      <c r="Q5" s="9"/>
      <c r="R5" s="9"/>
    </row>
    <row r="6" spans="1:9" ht="12.75" customHeight="1">
      <c r="A6" s="388" t="s">
        <v>21</v>
      </c>
      <c r="B6" s="379" t="s">
        <v>193</v>
      </c>
      <c r="C6" s="371"/>
      <c r="D6" s="379" t="s">
        <v>194</v>
      </c>
      <c r="E6" s="371"/>
      <c r="F6" s="379" t="s">
        <v>195</v>
      </c>
      <c r="G6" s="371"/>
      <c r="H6" s="372" t="s">
        <v>22</v>
      </c>
      <c r="I6" s="373"/>
    </row>
    <row r="7" spans="1:10" ht="13.5" thickBot="1">
      <c r="A7" s="390"/>
      <c r="B7" s="150" t="s">
        <v>3</v>
      </c>
      <c r="C7" s="151" t="s">
        <v>23</v>
      </c>
      <c r="D7" s="150" t="s">
        <v>3</v>
      </c>
      <c r="E7" s="151" t="s">
        <v>23</v>
      </c>
      <c r="F7" s="150" t="s">
        <v>3</v>
      </c>
      <c r="G7" s="151" t="s">
        <v>23</v>
      </c>
      <c r="H7" s="150" t="s">
        <v>20</v>
      </c>
      <c r="I7" s="152" t="s">
        <v>23</v>
      </c>
      <c r="J7" s="4"/>
    </row>
    <row r="8" spans="1:10" ht="12.75" customHeight="1">
      <c r="A8" s="313" t="s">
        <v>360</v>
      </c>
      <c r="B8" s="63">
        <v>4766</v>
      </c>
      <c r="C8" s="317">
        <f>(B8/$B$22)*100</f>
        <v>14.200583993802516</v>
      </c>
      <c r="D8" s="63">
        <v>191</v>
      </c>
      <c r="E8" s="317">
        <f>(D8/$D$22)*100</f>
        <v>21.65532879818594</v>
      </c>
      <c r="F8" s="105">
        <v>45</v>
      </c>
      <c r="G8" s="106">
        <f>(F8/$F$22)*100</f>
        <v>19.230769230769234</v>
      </c>
      <c r="H8" s="105">
        <v>5002</v>
      </c>
      <c r="I8" s="107">
        <f>(H8/$H$22)*100</f>
        <v>14.424130572697388</v>
      </c>
      <c r="J8" s="87"/>
    </row>
    <row r="9" spans="1:10" ht="12.75" customHeight="1">
      <c r="A9" s="315" t="s">
        <v>361</v>
      </c>
      <c r="B9" s="63">
        <v>801</v>
      </c>
      <c r="C9" s="318">
        <f aca="true" t="shared" si="0" ref="C9:C20">(B9/$B$22)*100</f>
        <v>2.386627733746499</v>
      </c>
      <c r="D9" s="63">
        <v>74</v>
      </c>
      <c r="E9" s="318">
        <f aca="true" t="shared" si="1" ref="E9:E20">(D9/$D$22)*100</f>
        <v>8.390022675736962</v>
      </c>
      <c r="F9" s="109">
        <v>11</v>
      </c>
      <c r="G9" s="110">
        <f aca="true" t="shared" si="2" ref="G9:G20">(F9/$F$22)*100</f>
        <v>4.700854700854701</v>
      </c>
      <c r="H9" s="109">
        <v>886</v>
      </c>
      <c r="I9" s="111">
        <f aca="true" t="shared" si="3" ref="I9:I20">(H9/$H$22)*100</f>
        <v>2.5549339638964184</v>
      </c>
      <c r="J9" s="87"/>
    </row>
    <row r="10" spans="1:10" ht="12.75" customHeight="1">
      <c r="A10" s="315" t="s">
        <v>362</v>
      </c>
      <c r="B10" s="63">
        <v>1438</v>
      </c>
      <c r="C10" s="318">
        <f t="shared" si="0"/>
        <v>4.284607591919433</v>
      </c>
      <c r="D10" s="63">
        <v>137</v>
      </c>
      <c r="E10" s="318">
        <f t="shared" si="1"/>
        <v>15.532879818594104</v>
      </c>
      <c r="F10" s="109">
        <v>33</v>
      </c>
      <c r="G10" s="110">
        <f t="shared" si="2"/>
        <v>14.102564102564102</v>
      </c>
      <c r="H10" s="109">
        <v>1608</v>
      </c>
      <c r="I10" s="111">
        <f t="shared" si="3"/>
        <v>4.636945613933906</v>
      </c>
      <c r="J10" s="87"/>
    </row>
    <row r="11" spans="1:10" ht="12.75" customHeight="1">
      <c r="A11" s="315" t="s">
        <v>363</v>
      </c>
      <c r="B11" s="63">
        <v>1799</v>
      </c>
      <c r="C11" s="318">
        <f t="shared" si="0"/>
        <v>5.360228830224659</v>
      </c>
      <c r="D11" s="63">
        <v>26</v>
      </c>
      <c r="E11" s="318">
        <f t="shared" si="1"/>
        <v>2.947845804988662</v>
      </c>
      <c r="F11" s="109">
        <v>6</v>
      </c>
      <c r="G11" s="110">
        <f t="shared" si="2"/>
        <v>2.564102564102564</v>
      </c>
      <c r="H11" s="109">
        <v>1831</v>
      </c>
      <c r="I11" s="111">
        <f t="shared" si="3"/>
        <v>5.280004613876232</v>
      </c>
      <c r="J11" s="87"/>
    </row>
    <row r="12" spans="1:10" ht="12.75" customHeight="1">
      <c r="A12" s="315" t="s">
        <v>364</v>
      </c>
      <c r="B12" s="63">
        <v>1527</v>
      </c>
      <c r="C12" s="318">
        <f t="shared" si="0"/>
        <v>4.549788451224599</v>
      </c>
      <c r="D12" s="63">
        <v>45</v>
      </c>
      <c r="E12" s="318">
        <f t="shared" si="1"/>
        <v>5.1020408163265305</v>
      </c>
      <c r="F12" s="109">
        <v>20</v>
      </c>
      <c r="G12" s="110">
        <f t="shared" si="2"/>
        <v>8.547008547008547</v>
      </c>
      <c r="H12" s="109">
        <v>1592</v>
      </c>
      <c r="I12" s="111">
        <f t="shared" si="3"/>
        <v>4.590806851606206</v>
      </c>
      <c r="J12" s="87"/>
    </row>
    <row r="13" spans="1:10" ht="12.75" customHeight="1">
      <c r="A13" s="315" t="s">
        <v>365</v>
      </c>
      <c r="B13" s="63">
        <v>581</v>
      </c>
      <c r="C13" s="318">
        <f t="shared" si="0"/>
        <v>1.7311244860258626</v>
      </c>
      <c r="D13" s="63">
        <v>19</v>
      </c>
      <c r="E13" s="318">
        <f t="shared" si="1"/>
        <v>2.1541950113378685</v>
      </c>
      <c r="F13" s="109">
        <v>5</v>
      </c>
      <c r="G13" s="110">
        <f t="shared" si="2"/>
        <v>2.1367521367521367</v>
      </c>
      <c r="H13" s="109">
        <v>605</v>
      </c>
      <c r="I13" s="111">
        <f t="shared" si="3"/>
        <v>1.7446219505161773</v>
      </c>
      <c r="J13" s="87"/>
    </row>
    <row r="14" spans="1:10" ht="12.75" customHeight="1">
      <c r="A14" s="315" t="s">
        <v>366</v>
      </c>
      <c r="B14" s="63">
        <v>11091</v>
      </c>
      <c r="C14" s="318">
        <f t="shared" si="0"/>
        <v>33.04630236577081</v>
      </c>
      <c r="D14" s="63">
        <v>133</v>
      </c>
      <c r="E14" s="318">
        <f t="shared" si="1"/>
        <v>15.079365079365079</v>
      </c>
      <c r="F14" s="109">
        <v>35</v>
      </c>
      <c r="G14" s="110">
        <f t="shared" si="2"/>
        <v>14.957264957264957</v>
      </c>
      <c r="H14" s="109">
        <v>11259</v>
      </c>
      <c r="I14" s="111">
        <f t="shared" si="3"/>
        <v>32.46727031547379</v>
      </c>
      <c r="J14" s="87"/>
    </row>
    <row r="15" spans="1:10" ht="12.75" customHeight="1">
      <c r="A15" s="315" t="s">
        <v>367</v>
      </c>
      <c r="B15" s="63">
        <v>723</v>
      </c>
      <c r="C15" s="318">
        <f t="shared" si="0"/>
        <v>2.154222036827364</v>
      </c>
      <c r="D15" s="63">
        <v>37</v>
      </c>
      <c r="E15" s="318">
        <f t="shared" si="1"/>
        <v>4.195011337868481</v>
      </c>
      <c r="F15" s="109">
        <v>20</v>
      </c>
      <c r="G15" s="110">
        <f t="shared" si="2"/>
        <v>8.547008547008547</v>
      </c>
      <c r="H15" s="109">
        <v>780</v>
      </c>
      <c r="I15" s="111">
        <f t="shared" si="3"/>
        <v>2.2492646634754023</v>
      </c>
      <c r="J15" s="87"/>
    </row>
    <row r="16" spans="1:10" ht="12.75" customHeight="1">
      <c r="A16" s="315" t="s">
        <v>165</v>
      </c>
      <c r="B16" s="63">
        <v>1844</v>
      </c>
      <c r="C16" s="318">
        <f t="shared" si="0"/>
        <v>5.494309039985698</v>
      </c>
      <c r="D16" s="63">
        <v>72</v>
      </c>
      <c r="E16" s="318">
        <f t="shared" si="1"/>
        <v>8.16326530612245</v>
      </c>
      <c r="F16" s="109">
        <v>27</v>
      </c>
      <c r="G16" s="110">
        <f t="shared" si="2"/>
        <v>11.538461538461538</v>
      </c>
      <c r="H16" s="109">
        <v>1943</v>
      </c>
      <c r="I16" s="111">
        <f t="shared" si="3"/>
        <v>5.602975950170137</v>
      </c>
      <c r="J16" s="87"/>
    </row>
    <row r="17" spans="1:10" ht="12.75" customHeight="1">
      <c r="A17" s="315" t="s">
        <v>368</v>
      </c>
      <c r="B17" s="63">
        <v>849</v>
      </c>
      <c r="C17" s="318">
        <f t="shared" si="0"/>
        <v>2.5296466241582745</v>
      </c>
      <c r="D17" s="63">
        <v>42</v>
      </c>
      <c r="E17" s="318">
        <f t="shared" si="1"/>
        <v>4.761904761904762</v>
      </c>
      <c r="F17" s="109">
        <v>5</v>
      </c>
      <c r="G17" s="110">
        <f t="shared" si="2"/>
        <v>2.1367521367521367</v>
      </c>
      <c r="H17" s="109">
        <v>896</v>
      </c>
      <c r="I17" s="111">
        <f t="shared" si="3"/>
        <v>2.583770690351231</v>
      </c>
      <c r="J17" s="87"/>
    </row>
    <row r="18" spans="1:10" ht="12.75" customHeight="1">
      <c r="A18" s="315" t="s">
        <v>369</v>
      </c>
      <c r="B18" s="63">
        <v>4065</v>
      </c>
      <c r="C18" s="318">
        <f t="shared" si="0"/>
        <v>12.111912281747214</v>
      </c>
      <c r="D18" s="63">
        <v>46</v>
      </c>
      <c r="E18" s="318">
        <f t="shared" si="1"/>
        <v>5.215419501133787</v>
      </c>
      <c r="F18" s="109">
        <v>9</v>
      </c>
      <c r="G18" s="110">
        <f t="shared" si="2"/>
        <v>3.8461538461538463</v>
      </c>
      <c r="H18" s="109">
        <v>4120</v>
      </c>
      <c r="I18" s="111">
        <f t="shared" si="3"/>
        <v>11.880731299382893</v>
      </c>
      <c r="J18" s="87"/>
    </row>
    <row r="19" spans="1:10" ht="12.75" customHeight="1">
      <c r="A19" s="315" t="s">
        <v>61</v>
      </c>
      <c r="B19" s="63">
        <v>523</v>
      </c>
      <c r="C19" s="318">
        <f t="shared" si="0"/>
        <v>1.5583099934449676</v>
      </c>
      <c r="D19" s="63">
        <v>17</v>
      </c>
      <c r="E19" s="318">
        <f t="shared" si="1"/>
        <v>1.9274376417233559</v>
      </c>
      <c r="F19" s="109">
        <v>10</v>
      </c>
      <c r="G19" s="110">
        <f t="shared" si="2"/>
        <v>4.273504273504273</v>
      </c>
      <c r="H19" s="109">
        <v>550</v>
      </c>
      <c r="I19" s="111">
        <f t="shared" si="3"/>
        <v>1.586019955014707</v>
      </c>
      <c r="J19" s="87"/>
    </row>
    <row r="20" spans="1:10" ht="12.75" customHeight="1">
      <c r="A20" s="315" t="s">
        <v>370</v>
      </c>
      <c r="B20" s="63">
        <v>480</v>
      </c>
      <c r="C20" s="318">
        <f t="shared" si="0"/>
        <v>1.4301889041177522</v>
      </c>
      <c r="D20" s="63">
        <v>38</v>
      </c>
      <c r="E20" s="318">
        <f t="shared" si="1"/>
        <v>4.308390022675737</v>
      </c>
      <c r="F20" s="109">
        <v>14</v>
      </c>
      <c r="G20" s="110">
        <f t="shared" si="2"/>
        <v>5.982905982905983</v>
      </c>
      <c r="H20" s="109">
        <v>532</v>
      </c>
      <c r="I20" s="111">
        <f t="shared" si="3"/>
        <v>1.5341138473960436</v>
      </c>
      <c r="J20" s="87"/>
    </row>
    <row r="21" spans="1:10" ht="12.75" customHeight="1">
      <c r="A21" s="108"/>
      <c r="B21" s="109"/>
      <c r="C21" s="110"/>
      <c r="D21" s="109"/>
      <c r="E21" s="110"/>
      <c r="F21" s="109"/>
      <c r="G21" s="110"/>
      <c r="H21" s="109"/>
      <c r="I21" s="111"/>
      <c r="J21" s="87"/>
    </row>
    <row r="22" spans="1:10" ht="12.75" customHeight="1" thickBot="1">
      <c r="A22" s="115" t="s">
        <v>251</v>
      </c>
      <c r="B22" s="116">
        <v>33562</v>
      </c>
      <c r="C22" s="117">
        <v>100</v>
      </c>
      <c r="D22" s="116">
        <v>882</v>
      </c>
      <c r="E22" s="117">
        <v>100</v>
      </c>
      <c r="F22" s="116">
        <v>234</v>
      </c>
      <c r="G22" s="117">
        <v>100</v>
      </c>
      <c r="H22" s="116">
        <f>B22+D22+F22</f>
        <v>34678</v>
      </c>
      <c r="I22" s="118">
        <v>100</v>
      </c>
      <c r="J22" s="87"/>
    </row>
    <row r="23" spans="1:9" ht="12.75">
      <c r="A23" s="149" t="s">
        <v>315</v>
      </c>
      <c r="B23" s="149"/>
      <c r="C23" s="149"/>
      <c r="D23" s="149"/>
      <c r="E23" s="149"/>
      <c r="F23" s="149"/>
      <c r="G23" s="149"/>
      <c r="H23" s="149"/>
      <c r="I23" s="149"/>
    </row>
    <row r="24" spans="1:9" ht="12.75">
      <c r="A24" s="21" t="s">
        <v>324</v>
      </c>
      <c r="B24" s="93"/>
      <c r="C24" s="93"/>
      <c r="D24" s="93"/>
      <c r="E24" s="93"/>
      <c r="F24" s="93"/>
      <c r="G24" s="93"/>
      <c r="H24" s="93"/>
      <c r="I24" s="93"/>
    </row>
    <row r="26" spans="1:7" ht="25.5">
      <c r="A26" s="294" t="s">
        <v>258</v>
      </c>
      <c r="B26" s="81" t="s">
        <v>319</v>
      </c>
      <c r="C26" s="382" t="s">
        <v>165</v>
      </c>
      <c r="D26" s="382"/>
      <c r="E26" s="81"/>
      <c r="F26" s="12"/>
      <c r="G26" s="12"/>
    </row>
    <row r="27" spans="1:18" s="32" customFormat="1" ht="15.75">
      <c r="A27" s="296" t="s">
        <v>259</v>
      </c>
      <c r="B27" s="3" t="s">
        <v>320</v>
      </c>
      <c r="C27" s="380" t="s">
        <v>61</v>
      </c>
      <c r="D27" s="380"/>
      <c r="G27" s="12"/>
      <c r="K27" s="316"/>
      <c r="L27" s="316"/>
      <c r="M27" s="316"/>
      <c r="N27" s="316"/>
      <c r="O27" s="316"/>
      <c r="P27" s="316"/>
      <c r="Q27" s="316"/>
      <c r="R27" s="316"/>
    </row>
    <row r="28" spans="1:7" ht="12.75">
      <c r="A28" s="2"/>
      <c r="B28" s="81"/>
      <c r="C28" s="402"/>
      <c r="D28" s="402"/>
      <c r="E28" s="402"/>
      <c r="F28" s="402"/>
      <c r="G28" s="402"/>
    </row>
    <row r="29" spans="1:7" ht="12.75">
      <c r="A29" s="2"/>
      <c r="B29" s="1"/>
      <c r="C29" s="1"/>
      <c r="D29" s="1"/>
      <c r="E29" s="1"/>
      <c r="F29" s="12"/>
      <c r="G29" s="12"/>
    </row>
    <row r="30" spans="1:7" ht="15.75">
      <c r="A30" s="296"/>
      <c r="B30" s="80"/>
      <c r="C30" s="80"/>
      <c r="D30" s="3"/>
      <c r="E30" s="3"/>
      <c r="F30" s="12"/>
      <c r="G30" s="12"/>
    </row>
    <row r="31" spans="1:7" ht="12.75">
      <c r="A31" s="2"/>
      <c r="B31" s="80"/>
      <c r="C31" s="80"/>
      <c r="D31" s="3"/>
      <c r="E31" s="3"/>
      <c r="F31" s="12"/>
      <c r="G31" s="12"/>
    </row>
    <row r="32" spans="1:7" ht="12.75" customHeight="1">
      <c r="A32" s="2"/>
      <c r="B32" s="20"/>
      <c r="C32" s="401"/>
      <c r="D32" s="401"/>
      <c r="E32" s="401"/>
      <c r="F32" s="401"/>
      <c r="G32" s="12"/>
    </row>
    <row r="33" spans="1:7" ht="12.75">
      <c r="A33" s="5"/>
      <c r="B33" s="3"/>
      <c r="C33" s="3"/>
      <c r="F33" s="12"/>
      <c r="G33" s="12"/>
    </row>
  </sheetData>
  <mergeCells count="12">
    <mergeCell ref="A1:I1"/>
    <mergeCell ref="B6:C6"/>
    <mergeCell ref="D6:E6"/>
    <mergeCell ref="F6:G6"/>
    <mergeCell ref="A3:I3"/>
    <mergeCell ref="A6:A7"/>
    <mergeCell ref="H6:I6"/>
    <mergeCell ref="A4:I4"/>
    <mergeCell ref="C26:D26"/>
    <mergeCell ref="C27:D27"/>
    <mergeCell ref="C28:G28"/>
    <mergeCell ref="C32:F32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R17"/>
  <sheetViews>
    <sheetView showGridLines="0" view="pageBreakPreview" zoomScale="60" zoomScaleNormal="75" workbookViewId="0" topLeftCell="A1">
      <selection activeCell="H66" sqref="H66"/>
    </sheetView>
  </sheetViews>
  <sheetFormatPr defaultColWidth="11.421875" defaultRowHeight="12.75"/>
  <cols>
    <col min="1" max="1" width="38.7109375" style="9" customWidth="1"/>
    <col min="2" max="7" width="10.7109375" style="4" customWidth="1"/>
    <col min="8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405" t="s">
        <v>250</v>
      </c>
      <c r="B1" s="405"/>
      <c r="C1" s="405"/>
      <c r="D1" s="405"/>
      <c r="E1" s="405"/>
      <c r="F1" s="405"/>
      <c r="G1" s="405"/>
      <c r="H1" s="405"/>
      <c r="I1" s="405"/>
      <c r="J1" s="9"/>
      <c r="K1" s="14"/>
      <c r="L1" s="14"/>
      <c r="M1" s="62"/>
      <c r="N1" s="62"/>
      <c r="O1" s="62"/>
      <c r="P1" s="62"/>
      <c r="Q1" s="62"/>
      <c r="R1" s="62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95" t="s">
        <v>288</v>
      </c>
      <c r="B3" s="395"/>
      <c r="C3" s="395"/>
      <c r="D3" s="395"/>
      <c r="E3" s="395"/>
      <c r="F3" s="395"/>
      <c r="G3" s="395"/>
      <c r="H3" s="395"/>
      <c r="I3" s="395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95" t="s">
        <v>323</v>
      </c>
      <c r="B4" s="395"/>
      <c r="C4" s="395"/>
      <c r="D4" s="395"/>
      <c r="E4" s="395"/>
      <c r="F4" s="395"/>
      <c r="G4" s="395"/>
      <c r="H4" s="395"/>
      <c r="I4" s="395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103"/>
      <c r="B5" s="103"/>
      <c r="C5" s="103"/>
      <c r="D5" s="103"/>
      <c r="E5" s="103"/>
      <c r="F5" s="103"/>
      <c r="G5" s="133"/>
      <c r="H5" s="148"/>
      <c r="I5" s="148"/>
      <c r="J5" s="14"/>
      <c r="K5" s="9"/>
      <c r="L5" s="9"/>
      <c r="M5" s="9"/>
      <c r="N5" s="9"/>
      <c r="O5" s="9"/>
      <c r="P5" s="9"/>
      <c r="Q5" s="9"/>
      <c r="R5" s="9"/>
    </row>
    <row r="6" spans="1:9" ht="12.75" customHeight="1">
      <c r="A6" s="388" t="s">
        <v>21</v>
      </c>
      <c r="B6" s="379" t="s">
        <v>193</v>
      </c>
      <c r="C6" s="371"/>
      <c r="D6" s="379" t="s">
        <v>194</v>
      </c>
      <c r="E6" s="371"/>
      <c r="F6" s="379" t="s">
        <v>195</v>
      </c>
      <c r="G6" s="371"/>
      <c r="H6" s="372" t="s">
        <v>22</v>
      </c>
      <c r="I6" s="373"/>
    </row>
    <row r="7" spans="1:10" ht="13.5" thickBot="1">
      <c r="A7" s="390"/>
      <c r="B7" s="150" t="s">
        <v>3</v>
      </c>
      <c r="C7" s="151" t="s">
        <v>23</v>
      </c>
      <c r="D7" s="150" t="s">
        <v>3</v>
      </c>
      <c r="E7" s="151" t="s">
        <v>23</v>
      </c>
      <c r="F7" s="150" t="s">
        <v>3</v>
      </c>
      <c r="G7" s="151" t="s">
        <v>23</v>
      </c>
      <c r="H7" s="150" t="s">
        <v>20</v>
      </c>
      <c r="I7" s="152" t="s">
        <v>23</v>
      </c>
      <c r="J7" s="4"/>
    </row>
    <row r="8" spans="1:10" ht="12.75" customHeight="1">
      <c r="A8" s="119" t="s">
        <v>244</v>
      </c>
      <c r="B8" s="105"/>
      <c r="C8" s="106"/>
      <c r="D8" s="105"/>
      <c r="E8" s="106"/>
      <c r="F8" s="105"/>
      <c r="G8" s="106"/>
      <c r="H8" s="105"/>
      <c r="I8" s="107"/>
      <c r="J8" s="87"/>
    </row>
    <row r="9" spans="1:10" ht="12.75" customHeight="1">
      <c r="A9" s="130" t="s">
        <v>371</v>
      </c>
      <c r="B9" s="109">
        <v>15345</v>
      </c>
      <c r="C9" s="110">
        <f>(B9/$B$15)*100</f>
        <v>28.811490799849793</v>
      </c>
      <c r="D9" s="109">
        <v>104</v>
      </c>
      <c r="E9" s="110">
        <f>(D9/$D$15)*100</f>
        <v>17.93103448275862</v>
      </c>
      <c r="F9" s="109">
        <v>15</v>
      </c>
      <c r="G9" s="110">
        <f>(F9/$F$15)*100</f>
        <v>17.045454545454543</v>
      </c>
      <c r="H9" s="109">
        <f>SUM(B9,D9,F9)</f>
        <v>15464</v>
      </c>
      <c r="I9" s="111">
        <f>(H9/$H$15)*100</f>
        <v>28.6752707313455</v>
      </c>
      <c r="J9" s="87"/>
    </row>
    <row r="10" spans="1:10" ht="12.75" customHeight="1">
      <c r="A10" s="113" t="s">
        <v>372</v>
      </c>
      <c r="B10" s="109">
        <v>2077</v>
      </c>
      <c r="C10" s="110">
        <f>(B10/$B$15)*100</f>
        <v>3.8997371385655275</v>
      </c>
      <c r="D10" s="109">
        <v>172</v>
      </c>
      <c r="E10" s="110">
        <f>(D10/$D$15)*100</f>
        <v>29.655172413793103</v>
      </c>
      <c r="F10" s="109">
        <v>41</v>
      </c>
      <c r="G10" s="110">
        <f>(F10/$F$15)*100</f>
        <v>46.590909090909086</v>
      </c>
      <c r="H10" s="109">
        <f>SUM(B10,D10,F10)</f>
        <v>2290</v>
      </c>
      <c r="I10" s="111">
        <f>(H10/$H$15)*100</f>
        <v>4.246402610888592</v>
      </c>
      <c r="J10" s="87"/>
    </row>
    <row r="11" spans="1:10" ht="12.75" customHeight="1">
      <c r="A11" s="113" t="s">
        <v>353</v>
      </c>
      <c r="B11" s="109"/>
      <c r="C11" s="110"/>
      <c r="D11" s="109"/>
      <c r="E11" s="110"/>
      <c r="F11" s="109"/>
      <c r="G11" s="110"/>
      <c r="H11" s="109"/>
      <c r="I11" s="111"/>
      <c r="J11" s="87"/>
    </row>
    <row r="12" spans="1:10" ht="12.75" customHeight="1">
      <c r="A12" s="130" t="s">
        <v>352</v>
      </c>
      <c r="B12" s="109">
        <v>17598</v>
      </c>
      <c r="C12" s="110">
        <f>(B12/$B$15)*100</f>
        <v>33.04168231318062</v>
      </c>
      <c r="D12" s="109">
        <v>154</v>
      </c>
      <c r="E12" s="110">
        <f>(D12/$D$15)*100</f>
        <v>26.551724137931032</v>
      </c>
      <c r="F12" s="109">
        <v>21</v>
      </c>
      <c r="G12" s="110">
        <f>(F12/$F$15)*100</f>
        <v>23.863636363636363</v>
      </c>
      <c r="H12" s="109">
        <f>SUM(B12,D12,F12)</f>
        <v>17773</v>
      </c>
      <c r="I12" s="111">
        <f>(H12/$H$15)*100</f>
        <v>32.956905503634474</v>
      </c>
      <c r="J12" s="87"/>
    </row>
    <row r="13" spans="1:10" ht="12.75" customHeight="1">
      <c r="A13" s="113" t="s">
        <v>223</v>
      </c>
      <c r="B13" s="109">
        <v>18240</v>
      </c>
      <c r="C13" s="110">
        <f>(B13/$B$15)*100</f>
        <v>34.24708974840406</v>
      </c>
      <c r="D13" s="109">
        <v>150</v>
      </c>
      <c r="E13" s="110">
        <f>(D13/$D$15)*100</f>
        <v>25.862068965517242</v>
      </c>
      <c r="F13" s="109">
        <v>11</v>
      </c>
      <c r="G13" s="110">
        <f>(F13/$F$15)*100</f>
        <v>12.5</v>
      </c>
      <c r="H13" s="109">
        <f>SUM(B13,D13,F13)</f>
        <v>18401</v>
      </c>
      <c r="I13" s="111">
        <f>(H13/$H$15)*100</f>
        <v>34.12142115413144</v>
      </c>
      <c r="J13" s="87"/>
    </row>
    <row r="14" spans="1:10" ht="12.75" customHeight="1">
      <c r="A14" s="108"/>
      <c r="B14" s="109"/>
      <c r="C14" s="110"/>
      <c r="D14" s="109"/>
      <c r="E14" s="110"/>
      <c r="F14" s="109"/>
      <c r="G14" s="110"/>
      <c r="H14" s="109"/>
      <c r="I14" s="111"/>
      <c r="J14" s="73"/>
    </row>
    <row r="15" spans="1:10" ht="12.75" customHeight="1" thickBot="1">
      <c r="A15" s="115" t="s">
        <v>222</v>
      </c>
      <c r="B15" s="116">
        <f aca="true" t="shared" si="0" ref="B15:I15">SUM(B8:B13)</f>
        <v>53260</v>
      </c>
      <c r="C15" s="117">
        <f t="shared" si="0"/>
        <v>100</v>
      </c>
      <c r="D15" s="116">
        <f t="shared" si="0"/>
        <v>580</v>
      </c>
      <c r="E15" s="117">
        <f t="shared" si="0"/>
        <v>100</v>
      </c>
      <c r="F15" s="116">
        <f t="shared" si="0"/>
        <v>88</v>
      </c>
      <c r="G15" s="117">
        <f t="shared" si="0"/>
        <v>99.99999999999999</v>
      </c>
      <c r="H15" s="116">
        <f t="shared" si="0"/>
        <v>53928</v>
      </c>
      <c r="I15" s="118">
        <f t="shared" si="0"/>
        <v>100</v>
      </c>
      <c r="J15" s="14"/>
    </row>
    <row r="16" spans="1:9" ht="12.75">
      <c r="A16" s="149" t="s">
        <v>374</v>
      </c>
      <c r="B16" s="149"/>
      <c r="C16" s="149"/>
      <c r="D16" s="149"/>
      <c r="E16" s="149"/>
      <c r="F16" s="149"/>
      <c r="G16" s="149"/>
      <c r="H16" s="149"/>
      <c r="I16" s="149"/>
    </row>
    <row r="17" spans="1:9" ht="12.75">
      <c r="A17" s="21" t="s">
        <v>318</v>
      </c>
      <c r="B17" s="93"/>
      <c r="C17" s="93"/>
      <c r="D17" s="93"/>
      <c r="E17" s="93"/>
      <c r="F17" s="93"/>
      <c r="G17" s="93"/>
      <c r="H17" s="93"/>
      <c r="I17" s="93"/>
    </row>
  </sheetData>
  <mergeCells count="8">
    <mergeCell ref="A1:I1"/>
    <mergeCell ref="A3:I3"/>
    <mergeCell ref="A4:I4"/>
    <mergeCell ref="F6:G6"/>
    <mergeCell ref="H6:I6"/>
    <mergeCell ref="A6:A7"/>
    <mergeCell ref="B6:C6"/>
    <mergeCell ref="D6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R15"/>
  <sheetViews>
    <sheetView showGridLines="0" view="pageBreakPreview" zoomScale="60" zoomScaleNormal="75" workbookViewId="0" topLeftCell="A1">
      <selection activeCell="A6" sqref="A6:A13"/>
    </sheetView>
  </sheetViews>
  <sheetFormatPr defaultColWidth="11.421875" defaultRowHeight="12.75"/>
  <cols>
    <col min="1" max="1" width="64.00390625" style="9" bestFit="1" customWidth="1"/>
    <col min="2" max="7" width="10.7109375" style="4" customWidth="1"/>
    <col min="8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405" t="s">
        <v>250</v>
      </c>
      <c r="B1" s="405"/>
      <c r="C1" s="405"/>
      <c r="D1" s="405"/>
      <c r="E1" s="405"/>
      <c r="F1" s="405"/>
      <c r="G1" s="405"/>
      <c r="H1" s="405"/>
      <c r="I1" s="405"/>
      <c r="J1" s="9"/>
      <c r="K1" s="14"/>
      <c r="L1" s="14"/>
      <c r="M1" s="62"/>
      <c r="N1" s="62"/>
      <c r="O1" s="62"/>
      <c r="P1" s="62"/>
      <c r="Q1" s="62"/>
      <c r="R1" s="62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95" t="s">
        <v>289</v>
      </c>
      <c r="B3" s="395"/>
      <c r="C3" s="395"/>
      <c r="D3" s="395"/>
      <c r="E3" s="395"/>
      <c r="F3" s="395"/>
      <c r="G3" s="395"/>
      <c r="H3" s="395"/>
      <c r="I3" s="395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95" t="s">
        <v>323</v>
      </c>
      <c r="B4" s="395"/>
      <c r="C4" s="395"/>
      <c r="D4" s="395"/>
      <c r="E4" s="395"/>
      <c r="F4" s="395"/>
      <c r="G4" s="395"/>
      <c r="H4" s="395"/>
      <c r="I4" s="395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103"/>
      <c r="B5" s="103"/>
      <c r="C5" s="103"/>
      <c r="D5" s="103"/>
      <c r="E5" s="103"/>
      <c r="F5" s="103"/>
      <c r="G5" s="133"/>
      <c r="H5" s="148"/>
      <c r="I5" s="148"/>
      <c r="J5" s="14"/>
      <c r="K5" s="9"/>
      <c r="L5" s="9"/>
      <c r="M5" s="9"/>
      <c r="N5" s="9"/>
      <c r="O5" s="9"/>
      <c r="P5" s="9"/>
      <c r="Q5" s="9"/>
      <c r="R5" s="9"/>
    </row>
    <row r="6" spans="1:9" ht="12.75" customHeight="1">
      <c r="A6" s="388" t="s">
        <v>21</v>
      </c>
      <c r="B6" s="379" t="s">
        <v>193</v>
      </c>
      <c r="C6" s="371"/>
      <c r="D6" s="379" t="s">
        <v>194</v>
      </c>
      <c r="E6" s="371"/>
      <c r="F6" s="379" t="s">
        <v>195</v>
      </c>
      <c r="G6" s="371"/>
      <c r="H6" s="372" t="s">
        <v>22</v>
      </c>
      <c r="I6" s="373"/>
    </row>
    <row r="7" spans="1:10" ht="13.5" thickBot="1">
      <c r="A7" s="390"/>
      <c r="B7" s="150" t="s">
        <v>3</v>
      </c>
      <c r="C7" s="151" t="s">
        <v>23</v>
      </c>
      <c r="D7" s="150" t="s">
        <v>3</v>
      </c>
      <c r="E7" s="151" t="s">
        <v>23</v>
      </c>
      <c r="F7" s="150" t="s">
        <v>3</v>
      </c>
      <c r="G7" s="151" t="s">
        <v>23</v>
      </c>
      <c r="H7" s="150" t="s">
        <v>20</v>
      </c>
      <c r="I7" s="152" t="s">
        <v>23</v>
      </c>
      <c r="J7" s="4"/>
    </row>
    <row r="8" spans="1:10" ht="12.75" customHeight="1">
      <c r="A8" s="140" t="s">
        <v>373</v>
      </c>
      <c r="B8" s="105">
        <v>3394</v>
      </c>
      <c r="C8" s="106">
        <f>(B8/$B$13)*100</f>
        <v>41.958214859685995</v>
      </c>
      <c r="D8" s="105">
        <v>86</v>
      </c>
      <c r="E8" s="106">
        <f>(D8/$D$13)*100</f>
        <v>26.461538461538463</v>
      </c>
      <c r="F8" s="105">
        <v>37</v>
      </c>
      <c r="G8" s="106">
        <f>(F8/$F$13)*100</f>
        <v>37</v>
      </c>
      <c r="H8" s="105">
        <f>SUM(B8,D8,F8)</f>
        <v>3517</v>
      </c>
      <c r="I8" s="107">
        <f>(H8/$H$13)*100</f>
        <v>41.30843316889828</v>
      </c>
      <c r="J8" s="87"/>
    </row>
    <row r="9" spans="1:10" ht="12.75" customHeight="1">
      <c r="A9" s="142" t="s">
        <v>355</v>
      </c>
      <c r="B9" s="109">
        <v>936</v>
      </c>
      <c r="C9" s="110">
        <f>(B9/$B$13)*100</f>
        <v>11.571269625417234</v>
      </c>
      <c r="D9" s="109">
        <v>24</v>
      </c>
      <c r="E9" s="110">
        <f>(D9/$D$13)*100</f>
        <v>7.384615384615385</v>
      </c>
      <c r="F9" s="109">
        <v>2</v>
      </c>
      <c r="G9" s="110">
        <f>(F9/$F$13)*100</f>
        <v>2</v>
      </c>
      <c r="H9" s="109">
        <f>SUM(B9,D9,F9)</f>
        <v>962</v>
      </c>
      <c r="I9" s="111">
        <f>(H9/$H$13)*100</f>
        <v>11.29903688043223</v>
      </c>
      <c r="J9" s="87"/>
    </row>
    <row r="10" spans="1:10" ht="12.75" customHeight="1">
      <c r="A10" s="142" t="s">
        <v>356</v>
      </c>
      <c r="B10" s="109">
        <v>3391</v>
      </c>
      <c r="C10" s="110">
        <f>(B10/$B$13)*100</f>
        <v>41.92112745704043</v>
      </c>
      <c r="D10" s="109">
        <v>205</v>
      </c>
      <c r="E10" s="110">
        <f>(D10/$D$13)*100</f>
        <v>63.07692307692307</v>
      </c>
      <c r="F10" s="109">
        <v>61</v>
      </c>
      <c r="G10" s="110">
        <f>(F10/$F$13)*100</f>
        <v>61</v>
      </c>
      <c r="H10" s="109">
        <f>SUM(B10,D10,F10)</f>
        <v>3657</v>
      </c>
      <c r="I10" s="111">
        <f>(H10/$H$13)*100</f>
        <v>42.95278365045807</v>
      </c>
      <c r="J10" s="87"/>
    </row>
    <row r="11" spans="1:10" ht="12.75" customHeight="1">
      <c r="A11" s="142" t="s">
        <v>357</v>
      </c>
      <c r="B11" s="109">
        <v>368</v>
      </c>
      <c r="C11" s="110">
        <f>(B11/$B$13)*100</f>
        <v>4.549388057856349</v>
      </c>
      <c r="D11" s="109">
        <v>10</v>
      </c>
      <c r="E11" s="110">
        <f>(D11/$D$13)*100</f>
        <v>3.076923076923077</v>
      </c>
      <c r="F11" s="109">
        <v>0</v>
      </c>
      <c r="G11" s="110">
        <f>(F11/$F$13)*100</f>
        <v>0</v>
      </c>
      <c r="H11" s="109">
        <f>SUM(B11,D11,F11)</f>
        <v>378</v>
      </c>
      <c r="I11" s="111">
        <f>(H11/$H$13)*100</f>
        <v>4.439746300211417</v>
      </c>
      <c r="J11" s="87"/>
    </row>
    <row r="12" spans="1:10" ht="12.75" customHeight="1">
      <c r="A12" s="142"/>
      <c r="B12" s="109"/>
      <c r="C12" s="110"/>
      <c r="D12" s="109"/>
      <c r="E12" s="110"/>
      <c r="F12" s="109"/>
      <c r="G12" s="110"/>
      <c r="H12" s="109"/>
      <c r="I12" s="111"/>
      <c r="J12" s="73"/>
    </row>
    <row r="13" spans="1:10" ht="12.75" customHeight="1" thickBot="1">
      <c r="A13" s="144" t="s">
        <v>240</v>
      </c>
      <c r="B13" s="116">
        <f aca="true" t="shared" si="0" ref="B13:I13">SUM(B8:B11)</f>
        <v>8089</v>
      </c>
      <c r="C13" s="117">
        <f t="shared" si="0"/>
        <v>100</v>
      </c>
      <c r="D13" s="116">
        <f t="shared" si="0"/>
        <v>325</v>
      </c>
      <c r="E13" s="117">
        <f t="shared" si="0"/>
        <v>100</v>
      </c>
      <c r="F13" s="116">
        <f t="shared" si="0"/>
        <v>100</v>
      </c>
      <c r="G13" s="117">
        <f t="shared" si="0"/>
        <v>100</v>
      </c>
      <c r="H13" s="116">
        <f t="shared" si="0"/>
        <v>8514</v>
      </c>
      <c r="I13" s="118">
        <f t="shared" si="0"/>
        <v>100</v>
      </c>
      <c r="J13" s="14"/>
    </row>
    <row r="14" spans="1:9" ht="12.75">
      <c r="A14" s="149" t="s">
        <v>374</v>
      </c>
      <c r="B14" s="149"/>
      <c r="C14" s="149"/>
      <c r="D14" s="149"/>
      <c r="E14" s="149"/>
      <c r="F14" s="149"/>
      <c r="G14" s="149"/>
      <c r="H14" s="149"/>
      <c r="I14" s="149"/>
    </row>
    <row r="15" spans="1:9" ht="12.75">
      <c r="A15" s="21" t="s">
        <v>318</v>
      </c>
      <c r="B15" s="93"/>
      <c r="C15" s="93"/>
      <c r="D15" s="93"/>
      <c r="E15" s="93"/>
      <c r="F15" s="93"/>
      <c r="G15" s="93"/>
      <c r="H15" s="93"/>
      <c r="I15" s="93"/>
    </row>
  </sheetData>
  <mergeCells count="8">
    <mergeCell ref="A1:I1"/>
    <mergeCell ref="A3:I3"/>
    <mergeCell ref="A4:I4"/>
    <mergeCell ref="H6:I6"/>
    <mergeCell ref="A6:A7"/>
    <mergeCell ref="B6:C6"/>
    <mergeCell ref="D6:E6"/>
    <mergeCell ref="F6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J96"/>
  <sheetViews>
    <sheetView showGridLines="0" view="pageBreakPreview" zoomScale="60" zoomScaleNormal="75" workbookViewId="0" topLeftCell="A1">
      <selection activeCell="B51" sqref="B51"/>
    </sheetView>
  </sheetViews>
  <sheetFormatPr defaultColWidth="11.421875" defaultRowHeight="15" customHeight="1"/>
  <cols>
    <col min="1" max="1" width="63.28125" style="9" bestFit="1" customWidth="1"/>
    <col min="2" max="3" width="14.7109375" style="12" customWidth="1"/>
    <col min="4" max="6" width="14.7109375" style="4" customWidth="1"/>
    <col min="7" max="7" width="14.57421875" style="4" customWidth="1"/>
    <col min="8" max="8" width="8.421875" style="9" customWidth="1"/>
    <col min="9" max="9" width="10.140625" style="9" bestFit="1" customWidth="1"/>
    <col min="10" max="16384" width="8.421875" style="9" customWidth="1"/>
  </cols>
  <sheetData>
    <row r="1" spans="1:8" s="23" customFormat="1" ht="18" customHeight="1">
      <c r="A1" s="405" t="s">
        <v>250</v>
      </c>
      <c r="B1" s="405"/>
      <c r="C1" s="405"/>
      <c r="D1" s="405"/>
      <c r="E1" s="405"/>
      <c r="F1" s="405"/>
      <c r="G1" s="405"/>
      <c r="H1" s="405"/>
    </row>
    <row r="2" spans="1:7" ht="12.75" customHeight="1">
      <c r="A2" s="6"/>
      <c r="B2" s="6"/>
      <c r="C2" s="6"/>
      <c r="D2" s="6"/>
      <c r="E2" s="6"/>
      <c r="F2" s="6"/>
      <c r="G2" s="6"/>
    </row>
    <row r="3" spans="1:10" ht="15" customHeight="1">
      <c r="A3" s="395" t="s">
        <v>325</v>
      </c>
      <c r="B3" s="395"/>
      <c r="C3" s="395"/>
      <c r="D3" s="395"/>
      <c r="E3" s="395"/>
      <c r="F3" s="395"/>
      <c r="G3" s="395"/>
      <c r="H3" s="395"/>
      <c r="I3" s="77"/>
      <c r="J3" s="14"/>
    </row>
    <row r="4" spans="1:10" ht="12.75" customHeight="1" thickBot="1">
      <c r="A4" s="103"/>
      <c r="B4" s="103"/>
      <c r="C4" s="103"/>
      <c r="D4" s="103"/>
      <c r="E4" s="103"/>
      <c r="F4" s="103"/>
      <c r="G4" s="133"/>
      <c r="H4" s="14"/>
      <c r="I4" s="14"/>
      <c r="J4" s="14"/>
    </row>
    <row r="5" spans="1:8" ht="12.75" customHeight="1">
      <c r="A5" s="165"/>
      <c r="B5" s="431" t="s">
        <v>25</v>
      </c>
      <c r="C5" s="431" t="s">
        <v>326</v>
      </c>
      <c r="D5" s="433" t="s">
        <v>26</v>
      </c>
      <c r="E5" s="433" t="s">
        <v>27</v>
      </c>
      <c r="F5" s="431" t="s">
        <v>196</v>
      </c>
      <c r="G5" s="435" t="s">
        <v>327</v>
      </c>
      <c r="H5" s="436"/>
    </row>
    <row r="6" spans="1:8" ht="12.75" customHeight="1">
      <c r="A6" s="166" t="s">
        <v>21</v>
      </c>
      <c r="B6" s="432"/>
      <c r="C6" s="432"/>
      <c r="D6" s="434"/>
      <c r="E6" s="434"/>
      <c r="F6" s="432"/>
      <c r="G6" s="437"/>
      <c r="H6" s="438"/>
    </row>
    <row r="7" spans="1:8" ht="12.75" customHeight="1" thickBot="1">
      <c r="A7" s="167"/>
      <c r="B7" s="168" t="s">
        <v>262</v>
      </c>
      <c r="C7" s="168" t="s">
        <v>262</v>
      </c>
      <c r="D7" s="168" t="s">
        <v>328</v>
      </c>
      <c r="E7" s="168" t="s">
        <v>262</v>
      </c>
      <c r="F7" s="168" t="s">
        <v>262</v>
      </c>
      <c r="G7" s="378" t="s">
        <v>262</v>
      </c>
      <c r="H7" s="412"/>
    </row>
    <row r="8" spans="1:10" ht="12.75" customHeight="1">
      <c r="A8" s="154" t="s">
        <v>360</v>
      </c>
      <c r="B8" s="105">
        <v>17004521</v>
      </c>
      <c r="C8" s="105">
        <v>11210997</v>
      </c>
      <c r="D8" s="105">
        <v>84114</v>
      </c>
      <c r="E8" s="105">
        <v>2246274</v>
      </c>
      <c r="F8" s="105">
        <v>626386</v>
      </c>
      <c r="G8" s="413">
        <v>3521608</v>
      </c>
      <c r="H8" s="414"/>
      <c r="I8" s="320"/>
      <c r="J8" s="74"/>
    </row>
    <row r="9" spans="1:10" ht="12.75" customHeight="1">
      <c r="A9" s="315" t="s">
        <v>361</v>
      </c>
      <c r="B9" s="109">
        <v>3622538</v>
      </c>
      <c r="C9" s="109">
        <v>2282665</v>
      </c>
      <c r="D9" s="109">
        <v>19331</v>
      </c>
      <c r="E9" s="109">
        <v>430583</v>
      </c>
      <c r="F9" s="109">
        <v>125612</v>
      </c>
      <c r="G9" s="374">
        <v>715366</v>
      </c>
      <c r="H9" s="375"/>
      <c r="I9" s="320"/>
      <c r="J9" s="74"/>
    </row>
    <row r="10" spans="1:10" ht="12.75" customHeight="1">
      <c r="A10" s="315" t="s">
        <v>362</v>
      </c>
      <c r="B10" s="109">
        <v>6155974</v>
      </c>
      <c r="C10" s="109">
        <v>3063641</v>
      </c>
      <c r="D10" s="109">
        <v>30999</v>
      </c>
      <c r="E10" s="109">
        <v>812452</v>
      </c>
      <c r="F10" s="109">
        <v>296221</v>
      </c>
      <c r="G10" s="374">
        <v>1513918</v>
      </c>
      <c r="H10" s="375"/>
      <c r="I10" s="320"/>
      <c r="J10" s="74"/>
    </row>
    <row r="11" spans="1:10" ht="12.75" customHeight="1">
      <c r="A11" s="315" t="s">
        <v>363</v>
      </c>
      <c r="B11" s="109">
        <v>6938715</v>
      </c>
      <c r="C11" s="109">
        <v>5485463</v>
      </c>
      <c r="D11" s="109">
        <v>11750</v>
      </c>
      <c r="E11" s="109">
        <v>368785</v>
      </c>
      <c r="F11" s="109">
        <v>170951</v>
      </c>
      <c r="G11" s="374">
        <v>698307</v>
      </c>
      <c r="H11" s="375"/>
      <c r="I11" s="320"/>
      <c r="J11" s="74"/>
    </row>
    <row r="12" spans="1:10" ht="12.75" customHeight="1">
      <c r="A12" s="315" t="s">
        <v>364</v>
      </c>
      <c r="B12" s="109">
        <v>8499250</v>
      </c>
      <c r="C12" s="109">
        <v>4338043</v>
      </c>
      <c r="D12" s="109">
        <v>26455</v>
      </c>
      <c r="E12" s="109">
        <v>986934</v>
      </c>
      <c r="F12" s="109">
        <v>176570</v>
      </c>
      <c r="G12" s="374">
        <v>1887230</v>
      </c>
      <c r="H12" s="375"/>
      <c r="I12" s="320"/>
      <c r="J12" s="74"/>
    </row>
    <row r="13" spans="1:10" ht="12.75" customHeight="1">
      <c r="A13" s="315" t="s">
        <v>365</v>
      </c>
      <c r="B13" s="109">
        <v>2714497</v>
      </c>
      <c r="C13" s="109">
        <v>2044251</v>
      </c>
      <c r="D13" s="109">
        <v>6702</v>
      </c>
      <c r="E13" s="109">
        <v>233998</v>
      </c>
      <c r="F13" s="109">
        <v>110658</v>
      </c>
      <c r="G13" s="374">
        <v>365830</v>
      </c>
      <c r="H13" s="375"/>
      <c r="I13" s="320"/>
      <c r="J13" s="74"/>
    </row>
    <row r="14" spans="1:10" ht="12.75" customHeight="1">
      <c r="A14" s="315" t="s">
        <v>366</v>
      </c>
      <c r="B14" s="109">
        <v>6259178</v>
      </c>
      <c r="C14" s="109">
        <v>2163885</v>
      </c>
      <c r="D14" s="109">
        <v>80508</v>
      </c>
      <c r="E14" s="109">
        <v>1765198</v>
      </c>
      <c r="F14" s="109">
        <v>371991</v>
      </c>
      <c r="G14" s="374">
        <v>2528142</v>
      </c>
      <c r="H14" s="375"/>
      <c r="I14" s="321"/>
      <c r="J14" s="74"/>
    </row>
    <row r="15" spans="1:10" ht="12.75" customHeight="1">
      <c r="A15" s="156" t="s">
        <v>367</v>
      </c>
      <c r="B15" s="109">
        <v>2735370</v>
      </c>
      <c r="C15" s="109">
        <v>1158872</v>
      </c>
      <c r="D15" s="109">
        <v>15976</v>
      </c>
      <c r="E15" s="109">
        <v>536414</v>
      </c>
      <c r="F15" s="109">
        <v>121162</v>
      </c>
      <c r="G15" s="374">
        <v>848477</v>
      </c>
      <c r="H15" s="375"/>
      <c r="I15" s="321"/>
      <c r="J15" s="74"/>
    </row>
    <row r="16" spans="1:10" ht="12.75" customHeight="1">
      <c r="A16" s="315" t="s">
        <v>165</v>
      </c>
      <c r="B16" s="109">
        <v>5368186</v>
      </c>
      <c r="C16" s="109">
        <v>2493739</v>
      </c>
      <c r="D16" s="109">
        <v>28734</v>
      </c>
      <c r="E16" s="109">
        <v>941303</v>
      </c>
      <c r="F16" s="109">
        <v>295610</v>
      </c>
      <c r="G16" s="374">
        <v>1653322</v>
      </c>
      <c r="H16" s="375"/>
      <c r="I16" s="321"/>
      <c r="J16" s="74"/>
    </row>
    <row r="17" spans="1:10" ht="12.75" customHeight="1">
      <c r="A17" s="315" t="s">
        <v>368</v>
      </c>
      <c r="B17" s="109">
        <v>7138106</v>
      </c>
      <c r="C17" s="109">
        <v>5318493</v>
      </c>
      <c r="D17" s="109">
        <v>13155</v>
      </c>
      <c r="E17" s="109">
        <v>464839</v>
      </c>
      <c r="F17" s="109">
        <v>173102</v>
      </c>
      <c r="G17" s="374">
        <v>922005</v>
      </c>
      <c r="H17" s="375"/>
      <c r="I17" s="321"/>
      <c r="J17" s="74"/>
    </row>
    <row r="18" spans="1:10" ht="12.75" customHeight="1">
      <c r="A18" s="315" t="s">
        <v>369</v>
      </c>
      <c r="B18" s="109">
        <v>4671420</v>
      </c>
      <c r="C18" s="109">
        <v>1938259</v>
      </c>
      <c r="D18" s="109">
        <v>22652</v>
      </c>
      <c r="E18" s="109">
        <v>743584</v>
      </c>
      <c r="F18" s="109">
        <v>264802</v>
      </c>
      <c r="G18" s="374">
        <v>1521296</v>
      </c>
      <c r="H18" s="375"/>
      <c r="I18" s="321"/>
      <c r="J18" s="74"/>
    </row>
    <row r="19" spans="1:10" ht="12.75" customHeight="1">
      <c r="A19" s="315" t="s">
        <v>61</v>
      </c>
      <c r="B19" s="109">
        <v>4122460</v>
      </c>
      <c r="C19" s="109">
        <v>861226</v>
      </c>
      <c r="D19" s="109">
        <v>10973</v>
      </c>
      <c r="E19" s="109">
        <v>666346</v>
      </c>
      <c r="F19" s="109">
        <v>208584</v>
      </c>
      <c r="G19" s="374">
        <v>1831916</v>
      </c>
      <c r="H19" s="375"/>
      <c r="I19" s="321"/>
      <c r="J19" s="74"/>
    </row>
    <row r="20" spans="1:10" ht="12.75" customHeight="1">
      <c r="A20" s="156" t="s">
        <v>370</v>
      </c>
      <c r="B20" s="109">
        <v>4947094</v>
      </c>
      <c r="C20" s="109">
        <v>1760145</v>
      </c>
      <c r="D20" s="109">
        <v>13465</v>
      </c>
      <c r="E20" s="109">
        <v>617709</v>
      </c>
      <c r="F20" s="109">
        <v>104436</v>
      </c>
      <c r="G20" s="374">
        <v>1320184</v>
      </c>
      <c r="H20" s="375"/>
      <c r="I20" s="321"/>
      <c r="J20" s="74"/>
    </row>
    <row r="21" spans="1:8" ht="12.75" customHeight="1">
      <c r="A21" s="130"/>
      <c r="B21" s="109"/>
      <c r="C21" s="109"/>
      <c r="D21" s="109"/>
      <c r="E21" s="109"/>
      <c r="F21" s="109"/>
      <c r="G21" s="374"/>
      <c r="H21" s="375"/>
    </row>
    <row r="22" spans="1:8" s="15" customFormat="1" ht="12.75" customHeight="1" thickBot="1">
      <c r="A22" s="115" t="s">
        <v>251</v>
      </c>
      <c r="B22" s="116">
        <f aca="true" t="shared" si="0" ref="B22:G22">SUM(B8:B21)</f>
        <v>80177309</v>
      </c>
      <c r="C22" s="116">
        <f t="shared" si="0"/>
        <v>44119679</v>
      </c>
      <c r="D22" s="116">
        <f t="shared" si="0"/>
        <v>364814</v>
      </c>
      <c r="E22" s="116">
        <f t="shared" si="0"/>
        <v>10814419</v>
      </c>
      <c r="F22" s="116">
        <f t="shared" si="0"/>
        <v>3046085</v>
      </c>
      <c r="G22" s="376">
        <f t="shared" si="0"/>
        <v>19327601</v>
      </c>
      <c r="H22" s="377"/>
    </row>
    <row r="23" spans="1:7" ht="12.75" customHeight="1">
      <c r="A23" s="131"/>
      <c r="B23" s="158"/>
      <c r="C23" s="158"/>
      <c r="D23" s="158"/>
      <c r="E23" s="158"/>
      <c r="F23" s="159"/>
      <c r="G23" s="1"/>
    </row>
    <row r="24" spans="1:7" ht="12.75" customHeight="1">
      <c r="A24" s="18"/>
      <c r="B24" s="11"/>
      <c r="C24" s="11"/>
      <c r="D24" s="11"/>
      <c r="E24" s="11"/>
      <c r="F24" s="6"/>
      <c r="G24" s="6"/>
    </row>
    <row r="25" spans="1:8" ht="12.75" customHeight="1" thickBot="1">
      <c r="A25" s="103"/>
      <c r="B25" s="103"/>
      <c r="C25" s="103"/>
      <c r="D25" s="103"/>
      <c r="E25" s="103"/>
      <c r="F25" s="103"/>
      <c r="G25" s="24"/>
      <c r="H25" s="22"/>
    </row>
    <row r="26" spans="1:8" ht="12.75" customHeight="1">
      <c r="A26" s="388" t="s">
        <v>21</v>
      </c>
      <c r="B26" s="415" t="s">
        <v>263</v>
      </c>
      <c r="C26" s="416"/>
      <c r="D26" s="416"/>
      <c r="E26" s="417" t="s">
        <v>331</v>
      </c>
      <c r="F26" s="417" t="s">
        <v>332</v>
      </c>
      <c r="G26" s="425" t="s">
        <v>329</v>
      </c>
      <c r="H26" s="426"/>
    </row>
    <row r="27" spans="1:8" ht="12.75" customHeight="1">
      <c r="A27" s="389"/>
      <c r="B27" s="420" t="s">
        <v>198</v>
      </c>
      <c r="C27" s="422" t="s">
        <v>199</v>
      </c>
      <c r="D27" s="424" t="s">
        <v>200</v>
      </c>
      <c r="E27" s="418"/>
      <c r="F27" s="418"/>
      <c r="G27" s="427"/>
      <c r="H27" s="428"/>
    </row>
    <row r="28" spans="1:8" ht="12.75" customHeight="1">
      <c r="A28" s="389"/>
      <c r="B28" s="421"/>
      <c r="C28" s="423"/>
      <c r="D28" s="419"/>
      <c r="E28" s="419"/>
      <c r="F28" s="419"/>
      <c r="G28" s="429"/>
      <c r="H28" s="430"/>
    </row>
    <row r="29" spans="1:9" ht="12.75" customHeight="1" thickBot="1">
      <c r="A29" s="390"/>
      <c r="B29" s="168" t="s">
        <v>262</v>
      </c>
      <c r="C29" s="168" t="s">
        <v>262</v>
      </c>
      <c r="D29" s="168" t="s">
        <v>262</v>
      </c>
      <c r="E29" s="168" t="s">
        <v>262</v>
      </c>
      <c r="F29" s="168" t="s">
        <v>262</v>
      </c>
      <c r="G29" s="378" t="s">
        <v>262</v>
      </c>
      <c r="H29" s="412"/>
      <c r="I29" s="322"/>
    </row>
    <row r="30" spans="1:8" ht="12.75" customHeight="1">
      <c r="A30" s="154" t="s">
        <v>360</v>
      </c>
      <c r="B30" s="105">
        <v>16532297</v>
      </c>
      <c r="C30" s="105">
        <v>2049552</v>
      </c>
      <c r="D30" s="105">
        <v>373143</v>
      </c>
      <c r="E30" s="105">
        <v>152403</v>
      </c>
      <c r="F30" s="105">
        <v>353896</v>
      </c>
      <c r="G30" s="413">
        <v>669049</v>
      </c>
      <c r="H30" s="414"/>
    </row>
    <row r="31" spans="1:8" ht="12.75" customHeight="1">
      <c r="A31" s="315" t="s">
        <v>361</v>
      </c>
      <c r="B31" s="109">
        <v>3288560</v>
      </c>
      <c r="C31" s="109">
        <v>575641</v>
      </c>
      <c r="D31" s="109">
        <v>247894</v>
      </c>
      <c r="E31" s="109">
        <v>38618</v>
      </c>
      <c r="F31" s="109">
        <v>133351</v>
      </c>
      <c r="G31" s="374">
        <v>133155</v>
      </c>
      <c r="H31" s="375"/>
    </row>
    <row r="32" spans="1:8" ht="12.75" customHeight="1">
      <c r="A32" s="315" t="s">
        <v>362</v>
      </c>
      <c r="B32" s="109">
        <v>4824694</v>
      </c>
      <c r="C32" s="109">
        <v>1523691</v>
      </c>
      <c r="D32" s="109">
        <v>603148</v>
      </c>
      <c r="E32" s="109">
        <v>139217</v>
      </c>
      <c r="F32" s="109">
        <v>232284</v>
      </c>
      <c r="G32" s="374">
        <v>321266</v>
      </c>
      <c r="H32" s="375"/>
    </row>
    <row r="33" spans="1:8" ht="12.75" customHeight="1">
      <c r="A33" s="315" t="s">
        <v>363</v>
      </c>
      <c r="B33" s="109">
        <v>7322684</v>
      </c>
      <c r="C33" s="109">
        <v>1162042</v>
      </c>
      <c r="D33" s="109">
        <v>450208</v>
      </c>
      <c r="E33" s="109">
        <v>258672</v>
      </c>
      <c r="F33" s="109">
        <v>476804</v>
      </c>
      <c r="G33" s="374">
        <v>184396</v>
      </c>
      <c r="H33" s="375"/>
    </row>
    <row r="34" spans="1:8" ht="12.75" customHeight="1">
      <c r="A34" s="315" t="s">
        <v>364</v>
      </c>
      <c r="B34" s="109">
        <v>8837323</v>
      </c>
      <c r="C34" s="109">
        <v>504899</v>
      </c>
      <c r="D34" s="109">
        <v>96882</v>
      </c>
      <c r="E34" s="109">
        <v>205223</v>
      </c>
      <c r="F34" s="109">
        <v>128983</v>
      </c>
      <c r="G34" s="374">
        <v>276262</v>
      </c>
      <c r="H34" s="375"/>
    </row>
    <row r="35" spans="1:8" ht="12.75" customHeight="1">
      <c r="A35" s="315" t="s">
        <v>365</v>
      </c>
      <c r="B35" s="109">
        <v>2499905</v>
      </c>
      <c r="C35" s="109">
        <v>381978</v>
      </c>
      <c r="D35" s="109">
        <v>112330</v>
      </c>
      <c r="E35" s="109">
        <v>72134</v>
      </c>
      <c r="F35" s="109">
        <v>121379</v>
      </c>
      <c r="G35" s="374">
        <v>114343</v>
      </c>
      <c r="H35" s="375"/>
    </row>
    <row r="36" spans="1:8" ht="12.75" customHeight="1">
      <c r="A36" s="315" t="s">
        <v>366</v>
      </c>
      <c r="B36" s="109">
        <v>6534554</v>
      </c>
      <c r="C36" s="109">
        <v>236388</v>
      </c>
      <c r="D36" s="109">
        <v>116786</v>
      </c>
      <c r="E36" s="109">
        <v>145568</v>
      </c>
      <c r="F36" s="109">
        <v>329676</v>
      </c>
      <c r="G36" s="374">
        <v>393464</v>
      </c>
      <c r="H36" s="375"/>
    </row>
    <row r="37" spans="1:8" ht="12.75" customHeight="1">
      <c r="A37" s="156" t="s">
        <v>367</v>
      </c>
      <c r="B37" s="109">
        <v>2351042</v>
      </c>
      <c r="C37" s="109">
        <v>460916</v>
      </c>
      <c r="D37" s="109">
        <v>274888</v>
      </c>
      <c r="E37" s="109">
        <v>105167</v>
      </c>
      <c r="F37" s="109">
        <v>112726</v>
      </c>
      <c r="G37" s="374">
        <v>132641</v>
      </c>
      <c r="H37" s="375"/>
    </row>
    <row r="38" spans="1:8" ht="12.75" customHeight="1">
      <c r="A38" s="315" t="s">
        <v>165</v>
      </c>
      <c r="B38" s="109">
        <v>5199499</v>
      </c>
      <c r="C38" s="109">
        <v>737166</v>
      </c>
      <c r="D38" s="109">
        <v>363631</v>
      </c>
      <c r="E38" s="109">
        <v>168058</v>
      </c>
      <c r="F38" s="109">
        <v>290351</v>
      </c>
      <c r="G38" s="374">
        <v>336603</v>
      </c>
      <c r="H38" s="375"/>
    </row>
    <row r="39" spans="1:8" ht="12.75" customHeight="1">
      <c r="A39" s="315" t="s">
        <v>368</v>
      </c>
      <c r="B39" s="109">
        <v>7940032</v>
      </c>
      <c r="C39" s="109">
        <v>399024</v>
      </c>
      <c r="D39" s="109">
        <v>65542</v>
      </c>
      <c r="E39" s="109">
        <v>96317</v>
      </c>
      <c r="F39" s="109">
        <v>182905</v>
      </c>
      <c r="G39" s="374">
        <v>208242</v>
      </c>
      <c r="H39" s="375"/>
    </row>
    <row r="40" spans="1:8" ht="12.75" customHeight="1">
      <c r="A40" s="315" t="s">
        <v>369</v>
      </c>
      <c r="B40" s="109">
        <v>3611970</v>
      </c>
      <c r="C40" s="109">
        <v>1249101</v>
      </c>
      <c r="D40" s="109">
        <v>619648</v>
      </c>
      <c r="E40" s="109">
        <v>341910</v>
      </c>
      <c r="F40" s="109">
        <v>277468</v>
      </c>
      <c r="G40" s="374">
        <v>301776</v>
      </c>
      <c r="H40" s="375"/>
    </row>
    <row r="41" spans="1:8" ht="12.75" customHeight="1">
      <c r="A41" s="315" t="s">
        <v>61</v>
      </c>
      <c r="B41" s="109">
        <v>4154043</v>
      </c>
      <c r="C41" s="109">
        <v>285453</v>
      </c>
      <c r="D41" s="109">
        <v>210735</v>
      </c>
      <c r="E41" s="109">
        <v>53367</v>
      </c>
      <c r="F41" s="109">
        <v>94194</v>
      </c>
      <c r="G41" s="374">
        <v>293528</v>
      </c>
      <c r="H41" s="375"/>
    </row>
    <row r="42" spans="1:8" ht="12.75" customHeight="1">
      <c r="A42" s="156" t="s">
        <v>370</v>
      </c>
      <c r="B42" s="109">
        <v>5230273</v>
      </c>
      <c r="C42" s="109">
        <v>92000</v>
      </c>
      <c r="D42" s="109">
        <v>9913</v>
      </c>
      <c r="E42" s="109">
        <v>164448</v>
      </c>
      <c r="F42" s="109">
        <v>67918</v>
      </c>
      <c r="G42" s="374">
        <v>160641</v>
      </c>
      <c r="H42" s="375"/>
    </row>
    <row r="43" spans="1:8" ht="12.75" customHeight="1">
      <c r="A43" s="130"/>
      <c r="B43" s="109"/>
      <c r="C43" s="109"/>
      <c r="D43" s="109"/>
      <c r="E43" s="109"/>
      <c r="F43" s="109"/>
      <c r="G43" s="155"/>
      <c r="H43" s="323"/>
    </row>
    <row r="44" spans="1:8" s="15" customFormat="1" ht="12.75" customHeight="1" thickBot="1">
      <c r="A44" s="115" t="s">
        <v>251</v>
      </c>
      <c r="B44" s="116">
        <f aca="true" t="shared" si="1" ref="B44:G44">SUM(B30:B43)</f>
        <v>78326876</v>
      </c>
      <c r="C44" s="116">
        <f t="shared" si="1"/>
        <v>9657851</v>
      </c>
      <c r="D44" s="116">
        <f t="shared" si="1"/>
        <v>3544748</v>
      </c>
      <c r="E44" s="116">
        <f t="shared" si="1"/>
        <v>1941102</v>
      </c>
      <c r="F44" s="116">
        <f t="shared" si="1"/>
        <v>2801935</v>
      </c>
      <c r="G44" s="376">
        <f t="shared" si="1"/>
        <v>3525366</v>
      </c>
      <c r="H44" s="377"/>
    </row>
    <row r="45" spans="1:8" ht="12.75" customHeight="1">
      <c r="A45" s="131" t="s">
        <v>330</v>
      </c>
      <c r="B45" s="161"/>
      <c r="C45" s="161"/>
      <c r="D45" s="162"/>
      <c r="E45" s="163"/>
      <c r="F45" s="163"/>
      <c r="G45" s="28"/>
      <c r="H45" s="22"/>
    </row>
    <row r="46" spans="1:8" ht="12.75" customHeight="1">
      <c r="A46" s="295" t="s">
        <v>264</v>
      </c>
      <c r="B46" s="25"/>
      <c r="C46" s="25"/>
      <c r="D46" s="25"/>
      <c r="E46" s="25"/>
      <c r="F46" s="25"/>
      <c r="G46" s="6"/>
      <c r="H46" s="22"/>
    </row>
    <row r="47" spans="1:8" ht="12.75" customHeight="1">
      <c r="A47" s="21" t="s">
        <v>318</v>
      </c>
      <c r="H47" s="22"/>
    </row>
    <row r="48" ht="15" customHeight="1">
      <c r="H48" s="22"/>
    </row>
    <row r="51" ht="15" customHeight="1">
      <c r="H51" s="54"/>
    </row>
    <row r="52" ht="15" customHeight="1">
      <c r="H52" s="54"/>
    </row>
    <row r="53" ht="15" customHeight="1">
      <c r="H53" s="54"/>
    </row>
    <row r="54" ht="15" customHeight="1">
      <c r="H54" s="54"/>
    </row>
    <row r="55" ht="15" customHeight="1">
      <c r="H55" s="54"/>
    </row>
    <row r="56" ht="15" customHeight="1">
      <c r="H56" s="54"/>
    </row>
    <row r="57" ht="15" customHeight="1">
      <c r="H57" s="54"/>
    </row>
    <row r="58" ht="15" customHeight="1">
      <c r="H58" s="54"/>
    </row>
    <row r="59" ht="15" customHeight="1">
      <c r="H59" s="54"/>
    </row>
    <row r="60" ht="15" customHeight="1">
      <c r="H60" s="54"/>
    </row>
    <row r="61" ht="15" customHeight="1">
      <c r="H61" s="54"/>
    </row>
    <row r="62" ht="15" customHeight="1">
      <c r="H62" s="54"/>
    </row>
    <row r="63" ht="15" customHeight="1">
      <c r="H63" s="54"/>
    </row>
    <row r="64" ht="15" customHeight="1">
      <c r="H64" s="54"/>
    </row>
    <row r="65" spans="2:7" ht="15" customHeight="1">
      <c r="B65" s="55"/>
      <c r="C65" s="55"/>
      <c r="E65" s="55"/>
      <c r="F65" s="55"/>
      <c r="G65" s="55"/>
    </row>
    <row r="66" spans="2:7" ht="15" customHeight="1">
      <c r="B66" s="55"/>
      <c r="C66" s="55"/>
      <c r="E66" s="55"/>
      <c r="F66" s="55"/>
      <c r="G66" s="55"/>
    </row>
    <row r="67" spans="2:7" ht="15" customHeight="1">
      <c r="B67" s="55"/>
      <c r="C67" s="55"/>
      <c r="E67" s="55"/>
      <c r="F67" s="55"/>
      <c r="G67" s="55"/>
    </row>
    <row r="68" spans="2:7" ht="15" customHeight="1">
      <c r="B68" s="55"/>
      <c r="C68" s="55"/>
      <c r="E68" s="55"/>
      <c r="F68" s="55"/>
      <c r="G68" s="55"/>
    </row>
    <row r="69" spans="2:7" ht="15" customHeight="1">
      <c r="B69" s="55"/>
      <c r="C69" s="55"/>
      <c r="E69" s="55"/>
      <c r="F69" s="55"/>
      <c r="G69" s="55"/>
    </row>
    <row r="70" spans="2:7" ht="15" customHeight="1">
      <c r="B70" s="55"/>
      <c r="C70" s="55"/>
      <c r="E70" s="55"/>
      <c r="F70" s="55"/>
      <c r="G70" s="55"/>
    </row>
    <row r="71" spans="2:7" ht="15" customHeight="1">
      <c r="B71" s="55"/>
      <c r="C71" s="55"/>
      <c r="E71" s="55"/>
      <c r="F71" s="55"/>
      <c r="G71" s="55"/>
    </row>
    <row r="72" spans="2:7" ht="15" customHeight="1">
      <c r="B72" s="55"/>
      <c r="C72" s="55"/>
      <c r="E72" s="55"/>
      <c r="F72" s="55"/>
      <c r="G72" s="55"/>
    </row>
    <row r="73" spans="2:7" ht="15" customHeight="1">
      <c r="B73" s="55"/>
      <c r="C73" s="55"/>
      <c r="E73" s="55"/>
      <c r="F73" s="55"/>
      <c r="G73" s="55"/>
    </row>
    <row r="74" spans="2:7" ht="15" customHeight="1">
      <c r="B74" s="55"/>
      <c r="C74" s="55"/>
      <c r="E74" s="55"/>
      <c r="F74" s="55"/>
      <c r="G74" s="55"/>
    </row>
    <row r="75" spans="2:7" ht="15" customHeight="1">
      <c r="B75" s="55"/>
      <c r="C75" s="55"/>
      <c r="E75" s="55"/>
      <c r="F75" s="55"/>
      <c r="G75" s="55"/>
    </row>
    <row r="76" spans="2:7" ht="15" customHeight="1">
      <c r="B76" s="55"/>
      <c r="C76" s="55"/>
      <c r="E76" s="55"/>
      <c r="F76" s="55"/>
      <c r="G76" s="55"/>
    </row>
    <row r="77" spans="2:7" ht="15" customHeight="1">
      <c r="B77" s="55"/>
      <c r="C77" s="55"/>
      <c r="E77" s="55"/>
      <c r="F77" s="55"/>
      <c r="G77" s="55"/>
    </row>
    <row r="78" spans="2:7" ht="15" customHeight="1">
      <c r="B78" s="55"/>
      <c r="C78" s="55"/>
      <c r="E78" s="55"/>
      <c r="F78" s="55"/>
      <c r="G78" s="55"/>
    </row>
    <row r="82" spans="2:7" ht="15" customHeight="1">
      <c r="B82" s="55"/>
      <c r="C82" s="55"/>
      <c r="D82" s="56"/>
      <c r="E82" s="55"/>
      <c r="F82" s="55"/>
      <c r="G82" s="55"/>
    </row>
    <row r="83" spans="2:7" ht="15" customHeight="1">
      <c r="B83" s="55"/>
      <c r="C83" s="55"/>
      <c r="D83" s="56"/>
      <c r="E83" s="55"/>
      <c r="F83" s="55"/>
      <c r="G83" s="55"/>
    </row>
    <row r="84" spans="2:7" ht="15" customHeight="1">
      <c r="B84" s="55"/>
      <c r="C84" s="55"/>
      <c r="D84" s="56"/>
      <c r="E84" s="55"/>
      <c r="F84" s="55"/>
      <c r="G84" s="55"/>
    </row>
    <row r="85" spans="2:7" ht="15" customHeight="1">
      <c r="B85" s="55"/>
      <c r="C85" s="55"/>
      <c r="D85" s="56"/>
      <c r="E85" s="55"/>
      <c r="F85" s="55"/>
      <c r="G85" s="55"/>
    </row>
    <row r="86" spans="2:7" ht="15" customHeight="1">
      <c r="B86" s="55"/>
      <c r="C86" s="55"/>
      <c r="D86" s="56"/>
      <c r="E86" s="55"/>
      <c r="F86" s="55"/>
      <c r="G86" s="55"/>
    </row>
    <row r="87" spans="2:7" ht="15" customHeight="1">
      <c r="B87" s="55"/>
      <c r="C87" s="55"/>
      <c r="D87" s="56"/>
      <c r="E87" s="55"/>
      <c r="F87" s="55"/>
      <c r="G87" s="55"/>
    </row>
    <row r="88" spans="2:7" ht="15" customHeight="1">
      <c r="B88" s="55"/>
      <c r="C88" s="55"/>
      <c r="D88" s="56"/>
      <c r="E88" s="55"/>
      <c r="F88" s="55"/>
      <c r="G88" s="55"/>
    </row>
    <row r="89" spans="2:7" ht="15" customHeight="1">
      <c r="B89" s="55"/>
      <c r="C89" s="55"/>
      <c r="D89" s="56"/>
      <c r="E89" s="55"/>
      <c r="F89" s="55"/>
      <c r="G89" s="55"/>
    </row>
    <row r="90" spans="2:7" ht="15" customHeight="1">
      <c r="B90" s="55"/>
      <c r="C90" s="55"/>
      <c r="D90" s="56"/>
      <c r="E90" s="55"/>
      <c r="F90" s="55"/>
      <c r="G90" s="55"/>
    </row>
    <row r="91" spans="2:7" ht="15" customHeight="1">
      <c r="B91" s="55"/>
      <c r="C91" s="55"/>
      <c r="D91" s="56"/>
      <c r="E91" s="55"/>
      <c r="F91" s="55"/>
      <c r="G91" s="55"/>
    </row>
    <row r="92" spans="2:7" ht="15" customHeight="1">
      <c r="B92" s="55"/>
      <c r="C92" s="55"/>
      <c r="D92" s="56"/>
      <c r="E92" s="55"/>
      <c r="F92" s="55"/>
      <c r="G92" s="55"/>
    </row>
    <row r="93" spans="2:7" ht="15" customHeight="1">
      <c r="B93" s="55"/>
      <c r="C93" s="55"/>
      <c r="D93" s="56"/>
      <c r="E93" s="55"/>
      <c r="F93" s="55"/>
      <c r="G93" s="55"/>
    </row>
    <row r="94" spans="2:7" ht="15" customHeight="1">
      <c r="B94" s="55"/>
      <c r="C94" s="55"/>
      <c r="D94" s="56"/>
      <c r="E94" s="55"/>
      <c r="F94" s="55"/>
      <c r="G94" s="55"/>
    </row>
    <row r="95" spans="2:7" ht="15" customHeight="1">
      <c r="B95" s="55"/>
      <c r="C95" s="55"/>
      <c r="D95" s="56"/>
      <c r="E95" s="55"/>
      <c r="F95" s="55"/>
      <c r="G95" s="55"/>
    </row>
    <row r="96" ht="15" customHeight="1">
      <c r="D96" s="56"/>
    </row>
  </sheetData>
  <mergeCells count="47">
    <mergeCell ref="F26:F28"/>
    <mergeCell ref="G26:H28"/>
    <mergeCell ref="A1:H1"/>
    <mergeCell ref="A3:H3"/>
    <mergeCell ref="F5:F6"/>
    <mergeCell ref="B5:B6"/>
    <mergeCell ref="C5:C6"/>
    <mergeCell ref="D5:D6"/>
    <mergeCell ref="E5:E6"/>
    <mergeCell ref="G5:H6"/>
    <mergeCell ref="A26:A29"/>
    <mergeCell ref="B26:D26"/>
    <mergeCell ref="E26:E28"/>
    <mergeCell ref="B27:B28"/>
    <mergeCell ref="C27:C28"/>
    <mergeCell ref="D27:D28"/>
    <mergeCell ref="G31:H31"/>
    <mergeCell ref="G32:H32"/>
    <mergeCell ref="G42:H42"/>
    <mergeCell ref="G36:H36"/>
    <mergeCell ref="G37:H37"/>
    <mergeCell ref="G44:H44"/>
    <mergeCell ref="G29:H29"/>
    <mergeCell ref="G38:H38"/>
    <mergeCell ref="G39:H39"/>
    <mergeCell ref="G40:H40"/>
    <mergeCell ref="G41:H41"/>
    <mergeCell ref="G33:H33"/>
    <mergeCell ref="G34:H34"/>
    <mergeCell ref="G35:H35"/>
    <mergeCell ref="G30:H30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1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2"/>
  <dimension ref="A1:J63"/>
  <sheetViews>
    <sheetView showGridLines="0" view="pageBreakPreview" zoomScale="60" zoomScaleNormal="75" workbookViewId="0" topLeftCell="A1">
      <selection activeCell="C5" sqref="C5:C6"/>
    </sheetView>
  </sheetViews>
  <sheetFormatPr defaultColWidth="11.421875" defaultRowHeight="15" customHeight="1"/>
  <cols>
    <col min="1" max="1" width="42.00390625" style="9" customWidth="1"/>
    <col min="2" max="2" width="14.7109375" style="12" customWidth="1"/>
    <col min="3" max="3" width="17.421875" style="12" customWidth="1"/>
    <col min="4" max="7" width="14.7109375" style="4" customWidth="1"/>
    <col min="8" max="8" width="13.421875" style="9" bestFit="1" customWidth="1"/>
    <col min="9" max="16384" width="8.421875" style="9" customWidth="1"/>
  </cols>
  <sheetData>
    <row r="1" spans="1:7" s="23" customFormat="1" ht="18" customHeight="1">
      <c r="A1" s="405" t="s">
        <v>250</v>
      </c>
      <c r="B1" s="405"/>
      <c r="C1" s="405"/>
      <c r="D1" s="405"/>
      <c r="E1" s="405"/>
      <c r="F1" s="405"/>
      <c r="G1" s="76"/>
    </row>
    <row r="2" spans="1:7" ht="12.75" customHeight="1">
      <c r="A2" s="6"/>
      <c r="B2" s="6"/>
      <c r="C2" s="6"/>
      <c r="D2" s="6"/>
      <c r="E2" s="6"/>
      <c r="F2" s="6"/>
      <c r="G2" s="6"/>
    </row>
    <row r="3" spans="1:10" ht="15" customHeight="1">
      <c r="A3" s="395" t="s">
        <v>375</v>
      </c>
      <c r="B3" s="395"/>
      <c r="C3" s="395"/>
      <c r="D3" s="395"/>
      <c r="E3" s="395"/>
      <c r="F3" s="395"/>
      <c r="G3" s="77"/>
      <c r="H3" s="77"/>
      <c r="I3" s="77"/>
      <c r="J3" s="14"/>
    </row>
    <row r="4" spans="1:7" ht="13.5" customHeight="1" thickBot="1">
      <c r="A4" s="171"/>
      <c r="B4" s="171"/>
      <c r="C4" s="171"/>
      <c r="D4" s="171"/>
      <c r="E4" s="171"/>
      <c r="F4" s="171"/>
      <c r="G4" s="6"/>
    </row>
    <row r="5" spans="1:7" ht="12.75" customHeight="1">
      <c r="A5" s="165"/>
      <c r="B5" s="431" t="s">
        <v>25</v>
      </c>
      <c r="C5" s="431" t="s">
        <v>400</v>
      </c>
      <c r="D5" s="433" t="s">
        <v>26</v>
      </c>
      <c r="E5" s="433" t="s">
        <v>27</v>
      </c>
      <c r="F5" s="439" t="s">
        <v>196</v>
      </c>
      <c r="G5"/>
    </row>
    <row r="6" spans="1:7" ht="12.75" customHeight="1">
      <c r="A6" s="166" t="s">
        <v>21</v>
      </c>
      <c r="B6" s="432"/>
      <c r="C6" s="432"/>
      <c r="D6" s="434"/>
      <c r="E6" s="434"/>
      <c r="F6" s="440"/>
      <c r="G6"/>
    </row>
    <row r="7" spans="1:8" ht="12.75" customHeight="1" thickBot="1">
      <c r="A7" s="167"/>
      <c r="B7" s="168" t="s">
        <v>262</v>
      </c>
      <c r="C7" s="168" t="s">
        <v>262</v>
      </c>
      <c r="D7" s="169" t="s">
        <v>328</v>
      </c>
      <c r="E7" s="168" t="s">
        <v>262</v>
      </c>
      <c r="F7" s="170" t="s">
        <v>262</v>
      </c>
      <c r="G7"/>
      <c r="H7" s="4"/>
    </row>
    <row r="8" spans="1:8" ht="12.75" customHeight="1">
      <c r="A8" s="119" t="s">
        <v>244</v>
      </c>
      <c r="B8" s="105"/>
      <c r="C8" s="105"/>
      <c r="D8" s="105"/>
      <c r="E8" s="105"/>
      <c r="F8" s="120"/>
      <c r="G8"/>
      <c r="H8" s="74"/>
    </row>
    <row r="9" spans="1:8" ht="12.75" customHeight="1">
      <c r="A9" s="130" t="s">
        <v>371</v>
      </c>
      <c r="B9" s="109">
        <v>6118321</v>
      </c>
      <c r="C9" s="109">
        <v>2874089</v>
      </c>
      <c r="D9" s="109">
        <v>68981</v>
      </c>
      <c r="E9" s="109">
        <v>1706355</v>
      </c>
      <c r="F9" s="155">
        <v>213689</v>
      </c>
      <c r="G9"/>
      <c r="H9" s="4"/>
    </row>
    <row r="10" spans="1:7" ht="12.75" customHeight="1">
      <c r="A10" s="113" t="s">
        <v>372</v>
      </c>
      <c r="B10" s="109">
        <v>10029576</v>
      </c>
      <c r="C10" s="109">
        <v>4395161</v>
      </c>
      <c r="D10" s="109">
        <v>48912</v>
      </c>
      <c r="E10" s="109">
        <v>1871627</v>
      </c>
      <c r="F10" s="155">
        <v>502934</v>
      </c>
      <c r="G10"/>
    </row>
    <row r="11" spans="1:7" ht="12.75" customHeight="1">
      <c r="A11" s="113" t="s">
        <v>353</v>
      </c>
      <c r="B11" s="109"/>
      <c r="C11" s="109"/>
      <c r="D11" s="109"/>
      <c r="E11" s="109"/>
      <c r="F11" s="155"/>
      <c r="G11"/>
    </row>
    <row r="12" spans="1:7" ht="12.75" customHeight="1">
      <c r="A12" s="130" t="s">
        <v>352</v>
      </c>
      <c r="B12" s="109">
        <v>6647211</v>
      </c>
      <c r="C12" s="109">
        <v>2257635</v>
      </c>
      <c r="D12" s="109">
        <v>74496</v>
      </c>
      <c r="E12" s="109">
        <v>2196954</v>
      </c>
      <c r="F12" s="155">
        <v>360903</v>
      </c>
      <c r="G12"/>
    </row>
    <row r="13" spans="1:7" ht="12.75" customHeight="1">
      <c r="A13" s="113" t="s">
        <v>223</v>
      </c>
      <c r="B13" s="109">
        <v>6189829</v>
      </c>
      <c r="C13" s="109">
        <v>2257635</v>
      </c>
      <c r="D13" s="109">
        <v>85249</v>
      </c>
      <c r="E13" s="109">
        <v>2196954</v>
      </c>
      <c r="F13" s="155">
        <v>360803</v>
      </c>
      <c r="G13"/>
    </row>
    <row r="14" spans="1:9" ht="12.75" customHeight="1">
      <c r="A14" s="108"/>
      <c r="B14" s="109"/>
      <c r="C14" s="109"/>
      <c r="D14" s="109"/>
      <c r="E14" s="109"/>
      <c r="F14" s="155"/>
      <c r="G14"/>
      <c r="I14" s="63"/>
    </row>
    <row r="15" spans="1:7" s="15" customFormat="1" ht="12.75" customHeight="1" thickBot="1">
      <c r="A15" s="115" t="s">
        <v>222</v>
      </c>
      <c r="B15" s="116">
        <f>SUM(B8:B13)</f>
        <v>28984937</v>
      </c>
      <c r="C15" s="116">
        <f>SUM(C8:C13)</f>
        <v>11784520</v>
      </c>
      <c r="D15" s="116">
        <f>SUM(D8:D13)</f>
        <v>277638</v>
      </c>
      <c r="E15" s="116">
        <f>SUM(E8:E13)</f>
        <v>7971890</v>
      </c>
      <c r="F15" s="157">
        <f>SUM(F8:F13)</f>
        <v>1438329</v>
      </c>
      <c r="G15"/>
    </row>
    <row r="16" spans="1:7" ht="12.75" customHeight="1">
      <c r="A16" s="131" t="s">
        <v>330</v>
      </c>
      <c r="B16" s="161"/>
      <c r="C16" s="161"/>
      <c r="D16" s="162"/>
      <c r="E16" s="163"/>
      <c r="F16" s="163"/>
      <c r="G16" s="28"/>
    </row>
    <row r="17" ht="12.75" customHeight="1">
      <c r="A17" s="21" t="s">
        <v>318</v>
      </c>
    </row>
    <row r="18" ht="15" customHeight="1">
      <c r="H18" s="54"/>
    </row>
    <row r="19" ht="15" customHeight="1">
      <c r="H19" s="54"/>
    </row>
    <row r="20" ht="15" customHeight="1">
      <c r="H20" s="54"/>
    </row>
    <row r="21" ht="15" customHeight="1">
      <c r="H21" s="54"/>
    </row>
    <row r="22" ht="15" customHeight="1">
      <c r="H22" s="54"/>
    </row>
    <row r="23" ht="15" customHeight="1">
      <c r="H23" s="54"/>
    </row>
    <row r="24" ht="15" customHeight="1">
      <c r="H24" s="54"/>
    </row>
    <row r="25" ht="15" customHeight="1">
      <c r="H25" s="54"/>
    </row>
    <row r="26" ht="15" customHeight="1">
      <c r="H26" s="54"/>
    </row>
    <row r="27" ht="15" customHeight="1">
      <c r="H27" s="54"/>
    </row>
    <row r="28" ht="15" customHeight="1">
      <c r="H28" s="54"/>
    </row>
    <row r="29" ht="15" customHeight="1">
      <c r="H29" s="54"/>
    </row>
    <row r="30" ht="15" customHeight="1">
      <c r="H30" s="54"/>
    </row>
    <row r="31" ht="15" customHeight="1">
      <c r="H31" s="54"/>
    </row>
    <row r="32" spans="2:7" ht="15" customHeight="1">
      <c r="B32" s="55"/>
      <c r="C32" s="55"/>
      <c r="E32" s="55"/>
      <c r="F32" s="55"/>
      <c r="G32" s="55"/>
    </row>
    <row r="33" spans="2:7" ht="15" customHeight="1">
      <c r="B33" s="55"/>
      <c r="C33" s="55"/>
      <c r="E33" s="55"/>
      <c r="F33" s="55"/>
      <c r="G33" s="55"/>
    </row>
    <row r="34" spans="2:7" ht="15" customHeight="1">
      <c r="B34" s="55"/>
      <c r="C34" s="55"/>
      <c r="E34" s="55"/>
      <c r="F34" s="55"/>
      <c r="G34" s="55"/>
    </row>
    <row r="35" spans="2:7" ht="15" customHeight="1">
      <c r="B35" s="55"/>
      <c r="C35" s="55"/>
      <c r="E35" s="55"/>
      <c r="F35" s="55"/>
      <c r="G35" s="55"/>
    </row>
    <row r="36" spans="2:7" ht="15" customHeight="1">
      <c r="B36" s="55"/>
      <c r="C36" s="55"/>
      <c r="E36" s="55"/>
      <c r="F36" s="55"/>
      <c r="G36" s="55"/>
    </row>
    <row r="37" spans="2:7" ht="15" customHeight="1">
      <c r="B37" s="55"/>
      <c r="C37" s="55"/>
      <c r="E37" s="55"/>
      <c r="F37" s="55"/>
      <c r="G37" s="55"/>
    </row>
    <row r="38" spans="2:7" ht="15" customHeight="1">
      <c r="B38" s="55"/>
      <c r="C38" s="55"/>
      <c r="E38" s="55"/>
      <c r="F38" s="55"/>
      <c r="G38" s="55"/>
    </row>
    <row r="39" spans="2:7" ht="15" customHeight="1">
      <c r="B39" s="55"/>
      <c r="C39" s="55"/>
      <c r="E39" s="55"/>
      <c r="F39" s="55"/>
      <c r="G39" s="55"/>
    </row>
    <row r="40" spans="2:7" ht="15" customHeight="1">
      <c r="B40" s="55"/>
      <c r="C40" s="55"/>
      <c r="E40" s="55"/>
      <c r="F40" s="55"/>
      <c r="G40" s="55"/>
    </row>
    <row r="41" spans="2:7" ht="15" customHeight="1">
      <c r="B41" s="55"/>
      <c r="C41" s="55"/>
      <c r="E41" s="55"/>
      <c r="F41" s="55"/>
      <c r="G41" s="55"/>
    </row>
    <row r="42" spans="2:7" ht="15" customHeight="1">
      <c r="B42" s="55"/>
      <c r="C42" s="55"/>
      <c r="E42" s="55"/>
      <c r="F42" s="55"/>
      <c r="G42" s="55"/>
    </row>
    <row r="43" spans="2:7" ht="15" customHeight="1">
      <c r="B43" s="55"/>
      <c r="C43" s="55"/>
      <c r="E43" s="55"/>
      <c r="F43" s="55"/>
      <c r="G43" s="55"/>
    </row>
    <row r="44" spans="2:7" ht="15" customHeight="1">
      <c r="B44" s="55"/>
      <c r="C44" s="55"/>
      <c r="E44" s="55"/>
      <c r="F44" s="55"/>
      <c r="G44" s="55"/>
    </row>
    <row r="45" spans="2:7" ht="15" customHeight="1">
      <c r="B45" s="55"/>
      <c r="C45" s="55"/>
      <c r="E45" s="55"/>
      <c r="F45" s="55"/>
      <c r="G45" s="55"/>
    </row>
    <row r="49" spans="2:7" ht="15" customHeight="1">
      <c r="B49" s="55"/>
      <c r="C49" s="55"/>
      <c r="D49" s="56"/>
      <c r="E49" s="55"/>
      <c r="F49" s="55"/>
      <c r="G49" s="55"/>
    </row>
    <row r="50" spans="2:7" ht="15" customHeight="1">
      <c r="B50" s="55"/>
      <c r="C50" s="55"/>
      <c r="D50" s="56"/>
      <c r="E50" s="55"/>
      <c r="F50" s="55"/>
      <c r="G50" s="55"/>
    </row>
    <row r="51" spans="2:7" ht="15" customHeight="1">
      <c r="B51" s="55"/>
      <c r="C51" s="55"/>
      <c r="D51" s="56"/>
      <c r="E51" s="55"/>
      <c r="F51" s="55"/>
      <c r="G51" s="55"/>
    </row>
    <row r="52" spans="2:7" ht="15" customHeight="1">
      <c r="B52" s="55"/>
      <c r="C52" s="55"/>
      <c r="D52" s="56"/>
      <c r="E52" s="55"/>
      <c r="F52" s="55"/>
      <c r="G52" s="55"/>
    </row>
    <row r="53" spans="2:7" ht="15" customHeight="1">
      <c r="B53" s="55"/>
      <c r="C53" s="55"/>
      <c r="D53" s="56"/>
      <c r="E53" s="55"/>
      <c r="F53" s="55"/>
      <c r="G53" s="55"/>
    </row>
    <row r="54" spans="2:7" ht="15" customHeight="1">
      <c r="B54" s="55"/>
      <c r="C54" s="55"/>
      <c r="D54" s="56"/>
      <c r="E54" s="55"/>
      <c r="F54" s="55"/>
      <c r="G54" s="55"/>
    </row>
    <row r="55" spans="2:7" ht="15" customHeight="1">
      <c r="B55" s="55"/>
      <c r="C55" s="55"/>
      <c r="D55" s="56"/>
      <c r="E55" s="55"/>
      <c r="F55" s="55"/>
      <c r="G55" s="55"/>
    </row>
    <row r="56" spans="2:7" ht="15" customHeight="1">
      <c r="B56" s="55"/>
      <c r="C56" s="55"/>
      <c r="D56" s="56"/>
      <c r="E56" s="55"/>
      <c r="F56" s="55"/>
      <c r="G56" s="55"/>
    </row>
    <row r="57" spans="2:7" ht="15" customHeight="1">
      <c r="B57" s="55"/>
      <c r="C57" s="55"/>
      <c r="D57" s="56"/>
      <c r="E57" s="55"/>
      <c r="F57" s="55"/>
      <c r="G57" s="55"/>
    </row>
    <row r="58" spans="2:7" ht="15" customHeight="1">
      <c r="B58" s="55"/>
      <c r="C58" s="55"/>
      <c r="D58" s="56"/>
      <c r="E58" s="55"/>
      <c r="F58" s="55"/>
      <c r="G58" s="55"/>
    </row>
    <row r="59" spans="2:7" ht="15" customHeight="1">
      <c r="B59" s="55"/>
      <c r="C59" s="55"/>
      <c r="D59" s="56"/>
      <c r="E59" s="55"/>
      <c r="F59" s="55"/>
      <c r="G59" s="55"/>
    </row>
    <row r="60" spans="2:7" ht="15" customHeight="1">
      <c r="B60" s="55"/>
      <c r="C60" s="55"/>
      <c r="D60" s="56"/>
      <c r="E60" s="55"/>
      <c r="F60" s="55"/>
      <c r="G60" s="55"/>
    </row>
    <row r="61" spans="2:7" ht="15" customHeight="1">
      <c r="B61" s="55"/>
      <c r="C61" s="55"/>
      <c r="D61" s="56"/>
      <c r="E61" s="55"/>
      <c r="F61" s="55"/>
      <c r="G61" s="55"/>
    </row>
    <row r="62" spans="2:7" ht="15" customHeight="1">
      <c r="B62" s="55"/>
      <c r="C62" s="55"/>
      <c r="D62" s="56"/>
      <c r="E62" s="55"/>
      <c r="F62" s="55"/>
      <c r="G62" s="55"/>
    </row>
    <row r="63" ht="15" customHeight="1">
      <c r="D63" s="56"/>
    </row>
  </sheetData>
  <mergeCells count="7">
    <mergeCell ref="A1:F1"/>
    <mergeCell ref="F5:F6"/>
    <mergeCell ref="B5:B6"/>
    <mergeCell ref="C5:C6"/>
    <mergeCell ref="D5:D6"/>
    <mergeCell ref="A3:F3"/>
    <mergeCell ref="E5:E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3"/>
  <dimension ref="A1:J60"/>
  <sheetViews>
    <sheetView showGridLines="0" view="pageBreakPreview" zoomScale="60" zoomScaleNormal="75" workbookViewId="0" topLeftCell="A1">
      <selection activeCell="D16" sqref="D16"/>
    </sheetView>
  </sheetViews>
  <sheetFormatPr defaultColWidth="11.421875" defaultRowHeight="15" customHeight="1"/>
  <cols>
    <col min="1" max="1" width="60.421875" style="9" customWidth="1"/>
    <col min="2" max="2" width="14.7109375" style="12" customWidth="1"/>
    <col min="3" max="3" width="17.421875" style="12" customWidth="1"/>
    <col min="4" max="7" width="14.7109375" style="4" customWidth="1"/>
    <col min="8" max="8" width="13.421875" style="9" bestFit="1" customWidth="1"/>
    <col min="9" max="16384" width="8.421875" style="9" customWidth="1"/>
  </cols>
  <sheetData>
    <row r="1" spans="1:7" s="23" customFormat="1" ht="18" customHeight="1">
      <c r="A1" s="405" t="s">
        <v>250</v>
      </c>
      <c r="B1" s="405"/>
      <c r="C1" s="405"/>
      <c r="D1" s="405"/>
      <c r="E1" s="405"/>
      <c r="F1" s="405"/>
      <c r="G1" s="76"/>
    </row>
    <row r="2" spans="1:7" ht="12.75" customHeight="1">
      <c r="A2" s="6"/>
      <c r="B2" s="6"/>
      <c r="C2" s="6"/>
      <c r="D2" s="6"/>
      <c r="E2" s="6"/>
      <c r="F2" s="6"/>
      <c r="G2" s="6"/>
    </row>
    <row r="3" spans="1:10" ht="15" customHeight="1">
      <c r="A3" s="395" t="s">
        <v>401</v>
      </c>
      <c r="B3" s="395"/>
      <c r="C3" s="395"/>
      <c r="D3" s="395"/>
      <c r="E3" s="395"/>
      <c r="F3" s="395"/>
      <c r="G3" s="77"/>
      <c r="H3" s="77"/>
      <c r="I3" s="77"/>
      <c r="J3" s="14"/>
    </row>
    <row r="4" spans="1:7" ht="13.5" customHeight="1" thickBot="1">
      <c r="A4" s="171"/>
      <c r="B4" s="171"/>
      <c r="C4" s="171"/>
      <c r="D4" s="171"/>
      <c r="E4" s="171"/>
      <c r="F4" s="171"/>
      <c r="G4" s="6"/>
    </row>
    <row r="5" spans="1:7" ht="12.75" customHeight="1">
      <c r="A5" s="357"/>
      <c r="B5" s="431" t="s">
        <v>25</v>
      </c>
      <c r="C5" s="431" t="s">
        <v>402</v>
      </c>
      <c r="D5" s="433" t="s">
        <v>26</v>
      </c>
      <c r="E5" s="433" t="s">
        <v>27</v>
      </c>
      <c r="F5" s="439" t="s">
        <v>196</v>
      </c>
      <c r="G5"/>
    </row>
    <row r="6" spans="1:7" ht="12.75" customHeight="1">
      <c r="A6" s="389" t="s">
        <v>21</v>
      </c>
      <c r="B6" s="432"/>
      <c r="C6" s="432"/>
      <c r="D6" s="434"/>
      <c r="E6" s="434"/>
      <c r="F6" s="440"/>
      <c r="G6"/>
    </row>
    <row r="7" spans="1:8" ht="12.75" customHeight="1" thickBot="1">
      <c r="A7" s="390"/>
      <c r="B7" s="168" t="s">
        <v>262</v>
      </c>
      <c r="C7" s="168" t="s">
        <v>262</v>
      </c>
      <c r="D7" s="169" t="s">
        <v>328</v>
      </c>
      <c r="E7" s="168" t="s">
        <v>262</v>
      </c>
      <c r="F7" s="170" t="s">
        <v>262</v>
      </c>
      <c r="G7"/>
      <c r="H7" s="4"/>
    </row>
    <row r="8" spans="1:8" ht="12.75" customHeight="1">
      <c r="A8" s="140" t="s">
        <v>373</v>
      </c>
      <c r="B8" s="105">
        <v>3111534</v>
      </c>
      <c r="C8" s="105">
        <v>606854</v>
      </c>
      <c r="D8" s="105">
        <v>31191</v>
      </c>
      <c r="E8" s="105">
        <v>1270322</v>
      </c>
      <c r="F8" s="120">
        <v>1051561</v>
      </c>
      <c r="G8"/>
      <c r="H8" s="74"/>
    </row>
    <row r="9" spans="1:8" ht="12.75" customHeight="1">
      <c r="A9" s="142" t="s">
        <v>403</v>
      </c>
      <c r="B9" s="109">
        <v>2245207</v>
      </c>
      <c r="C9" s="109">
        <v>795495</v>
      </c>
      <c r="D9" s="109">
        <v>68281</v>
      </c>
      <c r="E9" s="109">
        <v>2248559</v>
      </c>
      <c r="F9" s="155">
        <v>796299</v>
      </c>
      <c r="G9"/>
      <c r="H9" s="4"/>
    </row>
    <row r="10" spans="1:8" ht="12.75" customHeight="1">
      <c r="A10" s="142"/>
      <c r="B10" s="109"/>
      <c r="C10" s="109"/>
      <c r="D10" s="109"/>
      <c r="E10" s="109"/>
      <c r="F10" s="155"/>
      <c r="G10"/>
      <c r="H10" s="4"/>
    </row>
    <row r="11" spans="1:7" s="15" customFormat="1" ht="12.75" customHeight="1" thickBot="1">
      <c r="A11" s="144" t="s">
        <v>240</v>
      </c>
      <c r="B11" s="116">
        <f>SUM(B8:B9)</f>
        <v>5356741</v>
      </c>
      <c r="C11" s="116">
        <f>SUM(C8:C9)</f>
        <v>1402349</v>
      </c>
      <c r="D11" s="116">
        <f>SUM(D8:D9)</f>
        <v>99472</v>
      </c>
      <c r="E11" s="116">
        <f>SUM(E8:E9)</f>
        <v>3518881</v>
      </c>
      <c r="F11" s="157">
        <f>SUM(F8:F9)</f>
        <v>1847860</v>
      </c>
      <c r="G11"/>
    </row>
    <row r="12" spans="1:7" ht="12.75" customHeight="1">
      <c r="A12" s="131" t="s">
        <v>330</v>
      </c>
      <c r="B12" s="161"/>
      <c r="C12" s="161"/>
      <c r="D12" s="162"/>
      <c r="E12" s="163"/>
      <c r="F12" s="163"/>
      <c r="G12" s="28"/>
    </row>
    <row r="13" ht="12.75" customHeight="1">
      <c r="A13" s="21" t="s">
        <v>318</v>
      </c>
    </row>
    <row r="14" ht="15" customHeight="1">
      <c r="A14" s="9" t="s">
        <v>404</v>
      </c>
    </row>
    <row r="15" spans="1:8" ht="15" customHeight="1">
      <c r="A15" s="380" t="s">
        <v>405</v>
      </c>
      <c r="B15" s="380"/>
      <c r="H15" s="54"/>
    </row>
    <row r="16" ht="15" customHeight="1">
      <c r="H16" s="54"/>
    </row>
    <row r="17" ht="15" customHeight="1">
      <c r="H17" s="54"/>
    </row>
    <row r="18" ht="15" customHeight="1">
      <c r="H18" s="54"/>
    </row>
    <row r="19" ht="15" customHeight="1">
      <c r="H19" s="54"/>
    </row>
    <row r="20" ht="15" customHeight="1">
      <c r="H20" s="54"/>
    </row>
    <row r="21" ht="15" customHeight="1">
      <c r="H21" s="54"/>
    </row>
    <row r="22" ht="15" customHeight="1">
      <c r="H22" s="54"/>
    </row>
    <row r="23" ht="15" customHeight="1">
      <c r="H23" s="54"/>
    </row>
    <row r="24" ht="15" customHeight="1">
      <c r="H24" s="54"/>
    </row>
    <row r="25" ht="15" customHeight="1">
      <c r="H25" s="54"/>
    </row>
    <row r="26" ht="15" customHeight="1">
      <c r="H26" s="54"/>
    </row>
    <row r="27" ht="15" customHeight="1">
      <c r="H27" s="54"/>
    </row>
    <row r="28" ht="15" customHeight="1">
      <c r="H28" s="54"/>
    </row>
    <row r="29" spans="2:7" ht="15" customHeight="1">
      <c r="B29" s="55"/>
      <c r="C29" s="55"/>
      <c r="E29" s="55"/>
      <c r="F29" s="55"/>
      <c r="G29" s="55"/>
    </row>
    <row r="30" spans="2:7" ht="15" customHeight="1">
      <c r="B30" s="55"/>
      <c r="C30" s="55"/>
      <c r="E30" s="55"/>
      <c r="F30" s="55"/>
      <c r="G30" s="55"/>
    </row>
    <row r="31" spans="2:7" ht="15" customHeight="1">
      <c r="B31" s="55"/>
      <c r="C31" s="55"/>
      <c r="E31" s="55"/>
      <c r="F31" s="55"/>
      <c r="G31" s="55"/>
    </row>
    <row r="32" spans="2:7" ht="15" customHeight="1">
      <c r="B32" s="55"/>
      <c r="C32" s="55"/>
      <c r="E32" s="55"/>
      <c r="F32" s="55"/>
      <c r="G32" s="55"/>
    </row>
    <row r="33" spans="2:7" ht="15" customHeight="1">
      <c r="B33" s="55"/>
      <c r="C33" s="55"/>
      <c r="E33" s="55"/>
      <c r="F33" s="55"/>
      <c r="G33" s="55"/>
    </row>
    <row r="34" spans="2:7" ht="15" customHeight="1">
      <c r="B34" s="55"/>
      <c r="C34" s="55"/>
      <c r="E34" s="55"/>
      <c r="F34" s="55"/>
      <c r="G34" s="55"/>
    </row>
    <row r="35" spans="2:7" ht="15" customHeight="1">
      <c r="B35" s="55"/>
      <c r="C35" s="55"/>
      <c r="E35" s="55"/>
      <c r="F35" s="55"/>
      <c r="G35" s="55"/>
    </row>
    <row r="36" spans="2:7" ht="15" customHeight="1">
      <c r="B36" s="55"/>
      <c r="C36" s="55"/>
      <c r="E36" s="55"/>
      <c r="F36" s="55"/>
      <c r="G36" s="55"/>
    </row>
    <row r="37" spans="2:7" ht="15" customHeight="1">
      <c r="B37" s="55"/>
      <c r="C37" s="55"/>
      <c r="E37" s="55"/>
      <c r="F37" s="55"/>
      <c r="G37" s="55"/>
    </row>
    <row r="38" spans="2:7" ht="15" customHeight="1">
      <c r="B38" s="55"/>
      <c r="C38" s="55"/>
      <c r="E38" s="55"/>
      <c r="F38" s="55"/>
      <c r="G38" s="55"/>
    </row>
    <row r="39" spans="2:7" ht="15" customHeight="1">
      <c r="B39" s="55"/>
      <c r="C39" s="55"/>
      <c r="E39" s="55"/>
      <c r="F39" s="55"/>
      <c r="G39" s="55"/>
    </row>
    <row r="40" spans="2:7" ht="15" customHeight="1">
      <c r="B40" s="55"/>
      <c r="C40" s="55"/>
      <c r="E40" s="55"/>
      <c r="F40" s="55"/>
      <c r="G40" s="55"/>
    </row>
    <row r="41" spans="2:7" ht="15" customHeight="1">
      <c r="B41" s="55"/>
      <c r="C41" s="55"/>
      <c r="E41" s="55"/>
      <c r="F41" s="55"/>
      <c r="G41" s="55"/>
    </row>
    <row r="42" spans="2:7" ht="15" customHeight="1">
      <c r="B42" s="55"/>
      <c r="C42" s="55"/>
      <c r="E42" s="55"/>
      <c r="F42" s="55"/>
      <c r="G42" s="55"/>
    </row>
    <row r="46" spans="2:7" ht="15" customHeight="1">
      <c r="B46" s="55"/>
      <c r="C46" s="55"/>
      <c r="D46" s="56"/>
      <c r="E46" s="55"/>
      <c r="F46" s="55"/>
      <c r="G46" s="55"/>
    </row>
    <row r="47" spans="2:7" ht="15" customHeight="1">
      <c r="B47" s="55"/>
      <c r="C47" s="55"/>
      <c r="D47" s="56"/>
      <c r="E47" s="55"/>
      <c r="F47" s="55"/>
      <c r="G47" s="55"/>
    </row>
    <row r="48" spans="2:7" ht="15" customHeight="1">
      <c r="B48" s="55"/>
      <c r="C48" s="55"/>
      <c r="D48" s="56"/>
      <c r="E48" s="55"/>
      <c r="F48" s="55"/>
      <c r="G48" s="55"/>
    </row>
    <row r="49" spans="2:7" ht="15" customHeight="1">
      <c r="B49" s="55"/>
      <c r="C49" s="55"/>
      <c r="D49" s="56"/>
      <c r="E49" s="55"/>
      <c r="F49" s="55"/>
      <c r="G49" s="55"/>
    </row>
    <row r="50" spans="2:7" ht="15" customHeight="1">
      <c r="B50" s="55"/>
      <c r="C50" s="55"/>
      <c r="D50" s="56"/>
      <c r="E50" s="55"/>
      <c r="F50" s="55"/>
      <c r="G50" s="55"/>
    </row>
    <row r="51" spans="2:7" ht="15" customHeight="1">
      <c r="B51" s="55"/>
      <c r="C51" s="55"/>
      <c r="D51" s="56"/>
      <c r="E51" s="55"/>
      <c r="F51" s="55"/>
      <c r="G51" s="55"/>
    </row>
    <row r="52" spans="2:7" ht="15" customHeight="1">
      <c r="B52" s="55"/>
      <c r="C52" s="55"/>
      <c r="D52" s="56"/>
      <c r="E52" s="55"/>
      <c r="F52" s="55"/>
      <c r="G52" s="55"/>
    </row>
    <row r="53" spans="2:7" ht="15" customHeight="1">
      <c r="B53" s="55"/>
      <c r="C53" s="55"/>
      <c r="D53" s="56"/>
      <c r="E53" s="55"/>
      <c r="F53" s="55"/>
      <c r="G53" s="55"/>
    </row>
    <row r="54" spans="2:7" ht="15" customHeight="1">
      <c r="B54" s="55"/>
      <c r="C54" s="55"/>
      <c r="D54" s="56"/>
      <c r="E54" s="55"/>
      <c r="F54" s="55"/>
      <c r="G54" s="55"/>
    </row>
    <row r="55" spans="2:7" ht="15" customHeight="1">
      <c r="B55" s="55"/>
      <c r="C55" s="55"/>
      <c r="D55" s="56"/>
      <c r="E55" s="55"/>
      <c r="F55" s="55"/>
      <c r="G55" s="55"/>
    </row>
    <row r="56" spans="2:7" ht="15" customHeight="1">
      <c r="B56" s="55"/>
      <c r="C56" s="55"/>
      <c r="D56" s="56"/>
      <c r="E56" s="55"/>
      <c r="F56" s="55"/>
      <c r="G56" s="55"/>
    </row>
    <row r="57" spans="2:7" ht="15" customHeight="1">
      <c r="B57" s="55"/>
      <c r="C57" s="55"/>
      <c r="D57" s="56"/>
      <c r="E57" s="55"/>
      <c r="F57" s="55"/>
      <c r="G57" s="55"/>
    </row>
    <row r="58" spans="2:7" ht="15" customHeight="1">
      <c r="B58" s="55"/>
      <c r="C58" s="55"/>
      <c r="D58" s="56"/>
      <c r="E58" s="55"/>
      <c r="F58" s="55"/>
      <c r="G58" s="55"/>
    </row>
    <row r="59" spans="2:7" ht="15" customHeight="1">
      <c r="B59" s="55"/>
      <c r="C59" s="55"/>
      <c r="D59" s="56"/>
      <c r="E59" s="55"/>
      <c r="F59" s="55"/>
      <c r="G59" s="55"/>
    </row>
    <row r="60" ht="15" customHeight="1">
      <c r="D60" s="56"/>
    </row>
  </sheetData>
  <mergeCells count="9">
    <mergeCell ref="A15:B15"/>
    <mergeCell ref="E5:E6"/>
    <mergeCell ref="A3:F3"/>
    <mergeCell ref="A1:F1"/>
    <mergeCell ref="F5:F6"/>
    <mergeCell ref="B5:B6"/>
    <mergeCell ref="C5:C6"/>
    <mergeCell ref="D5:D6"/>
    <mergeCell ref="A6:A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7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K113"/>
  <sheetViews>
    <sheetView showGridLines="0" view="pageBreakPreview" zoomScale="60" zoomScaleNormal="75" workbookViewId="0" topLeftCell="A16">
      <selection activeCell="K46" sqref="K46"/>
    </sheetView>
  </sheetViews>
  <sheetFormatPr defaultColWidth="11.421875" defaultRowHeight="15" customHeight="1"/>
  <cols>
    <col min="1" max="1" width="36.7109375" style="9" customWidth="1"/>
    <col min="2" max="4" width="14.7109375" style="12" customWidth="1"/>
    <col min="5" max="7" width="14.7109375" style="4" customWidth="1"/>
    <col min="8" max="8" width="7.28125" style="4" customWidth="1"/>
    <col min="9" max="16384" width="8.421875" style="9" customWidth="1"/>
  </cols>
  <sheetData>
    <row r="1" spans="1:8" s="23" customFormat="1" ht="18" customHeight="1">
      <c r="A1" s="405" t="s">
        <v>250</v>
      </c>
      <c r="B1" s="405"/>
      <c r="C1" s="405"/>
      <c r="D1" s="405"/>
      <c r="E1" s="405"/>
      <c r="F1" s="405"/>
      <c r="G1" s="405"/>
      <c r="H1" s="405"/>
    </row>
    <row r="2" spans="1:8" ht="12.75" customHeight="1">
      <c r="A2" s="6"/>
      <c r="B2" s="6"/>
      <c r="C2" s="6"/>
      <c r="D2" s="6"/>
      <c r="E2" s="6"/>
      <c r="F2" s="6"/>
      <c r="G2" s="6"/>
      <c r="H2" s="6"/>
    </row>
    <row r="3" spans="1:8" ht="15" customHeight="1">
      <c r="A3" s="395" t="s">
        <v>333</v>
      </c>
      <c r="B3" s="395"/>
      <c r="C3" s="395"/>
      <c r="D3" s="395"/>
      <c r="E3" s="395"/>
      <c r="F3" s="395"/>
      <c r="G3" s="395"/>
      <c r="H3" s="395"/>
    </row>
    <row r="4" spans="1:8" ht="13.5" customHeight="1" thickBot="1">
      <c r="A4" s="172"/>
      <c r="B4" s="172"/>
      <c r="C4" s="172"/>
      <c r="D4" s="172"/>
      <c r="E4" s="172"/>
      <c r="F4" s="172"/>
      <c r="G4" s="172"/>
      <c r="H4" s="10"/>
    </row>
    <row r="5" spans="1:8" ht="12.75" customHeight="1">
      <c r="A5" s="165"/>
      <c r="B5" s="433" t="s">
        <v>25</v>
      </c>
      <c r="C5" s="431" t="s">
        <v>326</v>
      </c>
      <c r="D5" s="433" t="s">
        <v>26</v>
      </c>
      <c r="E5" s="433" t="s">
        <v>27</v>
      </c>
      <c r="F5" s="431" t="s">
        <v>196</v>
      </c>
      <c r="G5" s="435" t="s">
        <v>334</v>
      </c>
      <c r="H5" s="9"/>
    </row>
    <row r="6" spans="1:8" ht="12.75" customHeight="1">
      <c r="A6" s="166" t="s">
        <v>0</v>
      </c>
      <c r="B6" s="434"/>
      <c r="C6" s="432"/>
      <c r="D6" s="434"/>
      <c r="E6" s="434"/>
      <c r="F6" s="432"/>
      <c r="G6" s="437"/>
      <c r="H6" s="9"/>
    </row>
    <row r="7" spans="1:8" ht="12.75" customHeight="1" thickBot="1">
      <c r="A7" s="167"/>
      <c r="B7" s="168" t="s">
        <v>262</v>
      </c>
      <c r="C7" s="168" t="s">
        <v>262</v>
      </c>
      <c r="D7" s="168" t="s">
        <v>328</v>
      </c>
      <c r="E7" s="168" t="s">
        <v>262</v>
      </c>
      <c r="F7" s="168" t="s">
        <v>262</v>
      </c>
      <c r="G7" s="170" t="s">
        <v>262</v>
      </c>
      <c r="H7" s="319"/>
    </row>
    <row r="8" spans="1:8" ht="12.75" customHeight="1">
      <c r="A8" s="104" t="s">
        <v>4</v>
      </c>
      <c r="B8" s="105">
        <v>11820640</v>
      </c>
      <c r="C8" s="105">
        <v>7034071</v>
      </c>
      <c r="D8" s="105">
        <v>48544</v>
      </c>
      <c r="E8" s="105">
        <v>1325535</v>
      </c>
      <c r="F8" s="105">
        <v>381954</v>
      </c>
      <c r="G8" s="120">
        <v>2439258</v>
      </c>
      <c r="H8" s="9"/>
    </row>
    <row r="9" spans="1:8" ht="12.75" customHeight="1">
      <c r="A9" s="108" t="s">
        <v>5</v>
      </c>
      <c r="B9" s="109">
        <v>2502612</v>
      </c>
      <c r="C9" s="109">
        <v>1581822</v>
      </c>
      <c r="D9" s="109">
        <v>10458</v>
      </c>
      <c r="E9" s="109">
        <v>301137</v>
      </c>
      <c r="F9" s="109">
        <v>97573</v>
      </c>
      <c r="G9" s="155">
        <v>499318</v>
      </c>
      <c r="H9" s="9"/>
    </row>
    <row r="10" spans="1:8" ht="12.75" customHeight="1">
      <c r="A10" s="112" t="s">
        <v>6</v>
      </c>
      <c r="B10" s="109">
        <v>1691368</v>
      </c>
      <c r="C10" s="109">
        <v>842770</v>
      </c>
      <c r="D10" s="109">
        <v>8213</v>
      </c>
      <c r="E10" s="109">
        <v>254311</v>
      </c>
      <c r="F10" s="109">
        <v>45599</v>
      </c>
      <c r="G10" s="155">
        <v>424478</v>
      </c>
      <c r="H10" s="9"/>
    </row>
    <row r="11" spans="1:8" ht="12.75" customHeight="1">
      <c r="A11" s="108" t="s">
        <v>7</v>
      </c>
      <c r="B11" s="109">
        <v>602907</v>
      </c>
      <c r="C11" s="109">
        <v>336592</v>
      </c>
      <c r="D11" s="109">
        <v>4631</v>
      </c>
      <c r="E11" s="109">
        <v>129148</v>
      </c>
      <c r="F11" s="109">
        <v>14083</v>
      </c>
      <c r="G11" s="155">
        <v>136628</v>
      </c>
      <c r="H11" s="9"/>
    </row>
    <row r="12" spans="1:8" ht="12.75" customHeight="1">
      <c r="A12" s="108" t="s">
        <v>8</v>
      </c>
      <c r="B12" s="109">
        <v>1340611</v>
      </c>
      <c r="C12" s="109">
        <v>493384</v>
      </c>
      <c r="D12" s="109">
        <v>10187</v>
      </c>
      <c r="E12" s="109">
        <v>296905</v>
      </c>
      <c r="F12" s="109">
        <v>72178</v>
      </c>
      <c r="G12" s="155">
        <v>539022</v>
      </c>
      <c r="H12" s="9"/>
    </row>
    <row r="13" spans="1:8" ht="12.75" customHeight="1">
      <c r="A13" s="108" t="s">
        <v>9</v>
      </c>
      <c r="B13" s="109">
        <v>1000780</v>
      </c>
      <c r="C13" s="109">
        <v>475257</v>
      </c>
      <c r="D13" s="109">
        <v>5795</v>
      </c>
      <c r="E13" s="109">
        <v>166019</v>
      </c>
      <c r="F13" s="109">
        <v>20428</v>
      </c>
      <c r="G13" s="155">
        <v>246095</v>
      </c>
      <c r="H13" s="9"/>
    </row>
    <row r="14" spans="1:8" ht="12.75" customHeight="1">
      <c r="A14" s="108" t="s">
        <v>10</v>
      </c>
      <c r="B14" s="109">
        <v>7339732</v>
      </c>
      <c r="C14" s="109">
        <v>4046382</v>
      </c>
      <c r="D14" s="109">
        <v>36440</v>
      </c>
      <c r="E14" s="109">
        <v>1057436</v>
      </c>
      <c r="F14" s="109">
        <v>441199</v>
      </c>
      <c r="G14" s="155">
        <v>2072262</v>
      </c>
      <c r="H14" s="9"/>
    </row>
    <row r="15" spans="1:8" ht="12.75" customHeight="1">
      <c r="A15" s="112" t="s">
        <v>11</v>
      </c>
      <c r="B15" s="109">
        <v>5901917</v>
      </c>
      <c r="C15" s="109">
        <v>3334427</v>
      </c>
      <c r="D15" s="109">
        <v>22144</v>
      </c>
      <c r="E15" s="109">
        <v>701927</v>
      </c>
      <c r="F15" s="109">
        <v>246045</v>
      </c>
      <c r="G15" s="155">
        <v>1461377</v>
      </c>
      <c r="H15" s="9"/>
    </row>
    <row r="16" spans="1:8" ht="12.75" customHeight="1">
      <c r="A16" s="112" t="s">
        <v>12</v>
      </c>
      <c r="B16" s="109">
        <v>18527134</v>
      </c>
      <c r="C16" s="109">
        <v>10522993</v>
      </c>
      <c r="D16" s="109">
        <v>76834</v>
      </c>
      <c r="E16" s="109">
        <v>2573761</v>
      </c>
      <c r="F16" s="109">
        <v>721325</v>
      </c>
      <c r="G16" s="155">
        <v>4385387</v>
      </c>
      <c r="H16" s="9"/>
    </row>
    <row r="17" spans="1:8" ht="12.75" customHeight="1">
      <c r="A17" s="112" t="s">
        <v>18</v>
      </c>
      <c r="B17" s="109">
        <v>6977714</v>
      </c>
      <c r="C17" s="109">
        <v>3685323</v>
      </c>
      <c r="D17" s="109">
        <v>32889</v>
      </c>
      <c r="E17" s="109">
        <v>929026</v>
      </c>
      <c r="F17" s="109">
        <v>264552</v>
      </c>
      <c r="G17" s="155">
        <v>1732825</v>
      </c>
      <c r="H17" s="9"/>
    </row>
    <row r="18" spans="1:8" ht="12.75" customHeight="1">
      <c r="A18" s="112" t="s">
        <v>13</v>
      </c>
      <c r="B18" s="109">
        <v>1683297</v>
      </c>
      <c r="C18" s="109">
        <v>1040823</v>
      </c>
      <c r="D18" s="109">
        <v>10031</v>
      </c>
      <c r="E18" s="109">
        <v>232012</v>
      </c>
      <c r="F18" s="109">
        <v>58994</v>
      </c>
      <c r="G18" s="155">
        <v>412795</v>
      </c>
      <c r="H18" s="9"/>
    </row>
    <row r="19" spans="1:8" ht="12.75" customHeight="1">
      <c r="A19" s="112" t="s">
        <v>14</v>
      </c>
      <c r="B19" s="109">
        <v>6131583</v>
      </c>
      <c r="C19" s="109">
        <v>3595953</v>
      </c>
      <c r="D19" s="109">
        <v>28109</v>
      </c>
      <c r="E19" s="109">
        <v>667093</v>
      </c>
      <c r="F19" s="109">
        <v>167331</v>
      </c>
      <c r="G19" s="155">
        <v>1134298</v>
      </c>
      <c r="H19" s="9"/>
    </row>
    <row r="20" spans="1:8" ht="12.75" customHeight="1">
      <c r="A20" s="113" t="s">
        <v>39</v>
      </c>
      <c r="B20" s="109">
        <v>3890379</v>
      </c>
      <c r="C20" s="109">
        <v>1815170</v>
      </c>
      <c r="D20" s="109">
        <v>20789</v>
      </c>
      <c r="E20" s="109">
        <v>662253</v>
      </c>
      <c r="F20" s="109">
        <v>104710</v>
      </c>
      <c r="G20" s="155">
        <v>1121022</v>
      </c>
      <c r="H20" s="9"/>
    </row>
    <row r="21" spans="1:8" ht="12.75" customHeight="1">
      <c r="A21" s="113" t="s">
        <v>15</v>
      </c>
      <c r="B21" s="109">
        <v>3951450</v>
      </c>
      <c r="C21" s="109">
        <v>2057737</v>
      </c>
      <c r="D21" s="109">
        <v>18584</v>
      </c>
      <c r="E21" s="109">
        <v>512824</v>
      </c>
      <c r="F21" s="109">
        <v>96883</v>
      </c>
      <c r="G21" s="155">
        <v>958658</v>
      </c>
      <c r="H21" s="9"/>
    </row>
    <row r="22" spans="1:8" ht="12.75" customHeight="1">
      <c r="A22" s="112" t="s">
        <v>40</v>
      </c>
      <c r="B22" s="109">
        <v>2331567</v>
      </c>
      <c r="C22" s="109">
        <v>1258466</v>
      </c>
      <c r="D22" s="109">
        <v>10586</v>
      </c>
      <c r="E22" s="109">
        <v>329314</v>
      </c>
      <c r="F22" s="109">
        <v>173770</v>
      </c>
      <c r="G22" s="155">
        <v>582665</v>
      </c>
      <c r="H22" s="9"/>
    </row>
    <row r="23" spans="1:8" ht="12.75" customHeight="1">
      <c r="A23" s="112" t="s">
        <v>16</v>
      </c>
      <c r="B23" s="109">
        <v>2857271</v>
      </c>
      <c r="C23" s="109">
        <v>1335073</v>
      </c>
      <c r="D23" s="109">
        <v>13948</v>
      </c>
      <c r="E23" s="109">
        <v>460743</v>
      </c>
      <c r="F23" s="109">
        <v>89112</v>
      </c>
      <c r="G23" s="155">
        <v>715042</v>
      </c>
      <c r="H23" s="9"/>
    </row>
    <row r="24" spans="1:8" ht="12.75" customHeight="1">
      <c r="A24" s="112" t="s">
        <v>17</v>
      </c>
      <c r="B24" s="109">
        <v>1626347</v>
      </c>
      <c r="C24" s="109">
        <v>663438</v>
      </c>
      <c r="D24" s="109">
        <v>6631</v>
      </c>
      <c r="E24" s="109">
        <v>214975</v>
      </c>
      <c r="F24" s="109">
        <v>50346</v>
      </c>
      <c r="G24" s="155">
        <v>466469</v>
      </c>
      <c r="H24" s="9"/>
    </row>
    <row r="25" spans="1:8" ht="12.75" customHeight="1">
      <c r="A25" s="112"/>
      <c r="B25" s="109"/>
      <c r="C25" s="109"/>
      <c r="D25" s="109"/>
      <c r="E25" s="109"/>
      <c r="F25" s="109"/>
      <c r="G25" s="155"/>
      <c r="H25" s="9"/>
    </row>
    <row r="26" spans="1:8" ht="12.75" customHeight="1" thickBot="1">
      <c r="A26" s="115" t="s">
        <v>251</v>
      </c>
      <c r="B26" s="116">
        <f aca="true" t="shared" si="0" ref="B26:G26">SUM(B8:B24)</f>
        <v>80177309</v>
      </c>
      <c r="C26" s="116">
        <f t="shared" si="0"/>
        <v>44119681</v>
      </c>
      <c r="D26" s="116">
        <f t="shared" si="0"/>
        <v>364813</v>
      </c>
      <c r="E26" s="116">
        <f t="shared" si="0"/>
        <v>10814419</v>
      </c>
      <c r="F26" s="116">
        <f t="shared" si="0"/>
        <v>3046082</v>
      </c>
      <c r="G26" s="157">
        <f t="shared" si="0"/>
        <v>19327599</v>
      </c>
      <c r="H26" s="9"/>
    </row>
    <row r="27" spans="1:11" ht="12.75" customHeight="1">
      <c r="A27" s="173"/>
      <c r="B27" s="174"/>
      <c r="C27" s="175"/>
      <c r="D27" s="175"/>
      <c r="E27" s="175"/>
      <c r="F27" s="175"/>
      <c r="G27" s="175"/>
      <c r="H27" s="58"/>
      <c r="I27" s="54"/>
      <c r="J27" s="57"/>
      <c r="K27" s="52"/>
    </row>
    <row r="28" spans="1:11" ht="12.75" customHeight="1">
      <c r="A28" s="57"/>
      <c r="B28" s="52"/>
      <c r="C28" s="58"/>
      <c r="D28" s="58"/>
      <c r="E28" s="58"/>
      <c r="F28" s="58"/>
      <c r="G28" s="58"/>
      <c r="H28" s="58"/>
      <c r="I28" s="54"/>
      <c r="J28" s="57"/>
      <c r="K28" s="52"/>
    </row>
    <row r="29" spans="1:8" ht="12.75" customHeight="1" thickBot="1">
      <c r="A29" s="172"/>
      <c r="B29" s="172"/>
      <c r="C29" s="172"/>
      <c r="D29" s="172"/>
      <c r="E29" s="172"/>
      <c r="F29" s="172"/>
      <c r="G29" s="172"/>
      <c r="H29" s="172"/>
    </row>
    <row r="30" spans="1:8" ht="12.75" customHeight="1">
      <c r="A30" s="388" t="s">
        <v>0</v>
      </c>
      <c r="B30" s="415" t="s">
        <v>263</v>
      </c>
      <c r="C30" s="416"/>
      <c r="D30" s="416"/>
      <c r="E30" s="417" t="s">
        <v>331</v>
      </c>
      <c r="F30" s="417" t="s">
        <v>332</v>
      </c>
      <c r="G30" s="425" t="s">
        <v>329</v>
      </c>
      <c r="H30" s="426"/>
    </row>
    <row r="31" spans="1:8" ht="12.75" customHeight="1">
      <c r="A31" s="389"/>
      <c r="B31" s="420" t="s">
        <v>198</v>
      </c>
      <c r="C31" s="420" t="s">
        <v>199</v>
      </c>
      <c r="D31" s="424" t="s">
        <v>200</v>
      </c>
      <c r="E31" s="418"/>
      <c r="F31" s="418"/>
      <c r="G31" s="427"/>
      <c r="H31" s="428"/>
    </row>
    <row r="32" spans="1:8" ht="12.75" customHeight="1">
      <c r="A32" s="389"/>
      <c r="B32" s="421"/>
      <c r="C32" s="441"/>
      <c r="D32" s="419"/>
      <c r="E32" s="419"/>
      <c r="F32" s="419"/>
      <c r="G32" s="429"/>
      <c r="H32" s="430"/>
    </row>
    <row r="33" spans="1:8" ht="12.75" customHeight="1" thickBot="1">
      <c r="A33" s="390"/>
      <c r="B33" s="168" t="s">
        <v>262</v>
      </c>
      <c r="C33" s="168" t="s">
        <v>262</v>
      </c>
      <c r="D33" s="168" t="s">
        <v>262</v>
      </c>
      <c r="E33" s="168" t="s">
        <v>262</v>
      </c>
      <c r="F33" s="168" t="s">
        <v>262</v>
      </c>
      <c r="G33" s="378" t="s">
        <v>262</v>
      </c>
      <c r="H33" s="412"/>
    </row>
    <row r="34" spans="1:8" ht="12.75" customHeight="1">
      <c r="A34" s="104" t="s">
        <v>4</v>
      </c>
      <c r="B34" s="105">
        <v>11190924</v>
      </c>
      <c r="C34" s="105">
        <v>1411363</v>
      </c>
      <c r="D34" s="105">
        <v>627523</v>
      </c>
      <c r="E34" s="105">
        <v>352970</v>
      </c>
      <c r="F34" s="105">
        <v>652060</v>
      </c>
      <c r="G34" s="413">
        <v>460155</v>
      </c>
      <c r="H34" s="414"/>
    </row>
    <row r="35" spans="1:8" ht="12.75" customHeight="1">
      <c r="A35" s="108" t="s">
        <v>5</v>
      </c>
      <c r="B35" s="109">
        <v>2385576</v>
      </c>
      <c r="C35" s="109">
        <v>282612</v>
      </c>
      <c r="D35" s="109">
        <v>143647</v>
      </c>
      <c r="E35" s="109">
        <v>41405</v>
      </c>
      <c r="F35" s="109">
        <v>84898</v>
      </c>
      <c r="G35" s="374">
        <v>105121</v>
      </c>
      <c r="H35" s="375"/>
    </row>
    <row r="36" spans="1:8" ht="12.75" customHeight="1">
      <c r="A36" s="112" t="s">
        <v>6</v>
      </c>
      <c r="B36" s="109">
        <v>1764832</v>
      </c>
      <c r="C36" s="109">
        <v>139647</v>
      </c>
      <c r="D36" s="109">
        <v>33012</v>
      </c>
      <c r="E36" s="109">
        <v>39923</v>
      </c>
      <c r="F36" s="109">
        <v>33928</v>
      </c>
      <c r="G36" s="374">
        <v>52092</v>
      </c>
      <c r="H36" s="375"/>
    </row>
    <row r="37" spans="1:8" ht="12.75" customHeight="1">
      <c r="A37" s="108" t="s">
        <v>7</v>
      </c>
      <c r="B37" s="109">
        <v>702644</v>
      </c>
      <c r="C37" s="109">
        <v>25515</v>
      </c>
      <c r="D37" s="109">
        <v>5969</v>
      </c>
      <c r="E37" s="109">
        <v>9590</v>
      </c>
      <c r="F37" s="109">
        <v>19590</v>
      </c>
      <c r="G37" s="374">
        <v>21020</v>
      </c>
      <c r="H37" s="375"/>
    </row>
    <row r="38" spans="1:8" ht="12.75" customHeight="1">
      <c r="A38" s="108" t="s">
        <v>8</v>
      </c>
      <c r="B38" s="109">
        <v>1525060</v>
      </c>
      <c r="C38" s="109">
        <v>16543</v>
      </c>
      <c r="D38" s="109">
        <v>8249</v>
      </c>
      <c r="E38" s="109">
        <v>35070</v>
      </c>
      <c r="F38" s="109">
        <v>45142</v>
      </c>
      <c r="G38" s="374">
        <v>77868</v>
      </c>
      <c r="H38" s="375"/>
    </row>
    <row r="39" spans="1:8" ht="12.75" customHeight="1">
      <c r="A39" s="108" t="s">
        <v>9</v>
      </c>
      <c r="B39" s="109">
        <v>961082</v>
      </c>
      <c r="C39" s="109">
        <v>122356</v>
      </c>
      <c r="D39" s="109">
        <v>42128</v>
      </c>
      <c r="E39" s="109">
        <v>49908</v>
      </c>
      <c r="F39" s="109">
        <v>38217</v>
      </c>
      <c r="G39" s="374">
        <v>43752</v>
      </c>
      <c r="H39" s="375"/>
    </row>
    <row r="40" spans="1:8" ht="12.75" customHeight="1">
      <c r="A40" s="108" t="s">
        <v>10</v>
      </c>
      <c r="B40" s="109">
        <v>7609725</v>
      </c>
      <c r="C40" s="109">
        <v>568688</v>
      </c>
      <c r="D40" s="109">
        <v>302313</v>
      </c>
      <c r="E40" s="109">
        <v>166566</v>
      </c>
      <c r="F40" s="109">
        <v>332942</v>
      </c>
      <c r="G40" s="374">
        <v>486925</v>
      </c>
      <c r="H40" s="375"/>
    </row>
    <row r="41" spans="1:8" ht="12.75" customHeight="1">
      <c r="A41" s="112" t="s">
        <v>11</v>
      </c>
      <c r="B41" s="109">
        <v>5858589</v>
      </c>
      <c r="C41" s="109">
        <v>616235</v>
      </c>
      <c r="D41" s="109">
        <v>208147</v>
      </c>
      <c r="E41" s="109">
        <v>181393</v>
      </c>
      <c r="F41" s="109">
        <v>216721</v>
      </c>
      <c r="G41" s="374">
        <v>268085</v>
      </c>
      <c r="H41" s="375"/>
    </row>
    <row r="42" spans="1:8" ht="12.75" customHeight="1">
      <c r="A42" s="112" t="s">
        <v>12</v>
      </c>
      <c r="B42" s="109">
        <v>17990797</v>
      </c>
      <c r="C42" s="109">
        <v>2968066</v>
      </c>
      <c r="D42" s="109">
        <v>970840</v>
      </c>
      <c r="E42" s="109">
        <v>344892</v>
      </c>
      <c r="F42" s="109">
        <v>470886</v>
      </c>
      <c r="G42" s="374">
        <v>841812</v>
      </c>
      <c r="H42" s="375"/>
    </row>
    <row r="43" spans="1:8" ht="12.75" customHeight="1">
      <c r="A43" s="112" t="s">
        <v>18</v>
      </c>
      <c r="B43" s="109">
        <v>6798574</v>
      </c>
      <c r="C43" s="109">
        <v>701986</v>
      </c>
      <c r="D43" s="109">
        <v>248799</v>
      </c>
      <c r="E43" s="109">
        <v>207328</v>
      </c>
      <c r="F43" s="109">
        <v>219384</v>
      </c>
      <c r="G43" s="374">
        <v>303744</v>
      </c>
      <c r="H43" s="375"/>
    </row>
    <row r="44" spans="1:8" ht="12.75" customHeight="1">
      <c r="A44" s="112" t="s">
        <v>13</v>
      </c>
      <c r="B44" s="109">
        <v>1406250</v>
      </c>
      <c r="C44" s="109">
        <v>405508</v>
      </c>
      <c r="D44" s="109">
        <v>91015</v>
      </c>
      <c r="E44" s="109">
        <v>47354</v>
      </c>
      <c r="F44" s="109">
        <v>83313</v>
      </c>
      <c r="G44" s="374">
        <v>65392</v>
      </c>
      <c r="H44" s="375"/>
    </row>
    <row r="45" spans="1:8" ht="12.75" customHeight="1">
      <c r="A45" s="112" t="s">
        <v>14</v>
      </c>
      <c r="B45" s="109">
        <v>5855510</v>
      </c>
      <c r="C45" s="109">
        <v>647815</v>
      </c>
      <c r="D45" s="109">
        <v>213323</v>
      </c>
      <c r="E45" s="109">
        <v>90187</v>
      </c>
      <c r="F45" s="109">
        <v>160675</v>
      </c>
      <c r="G45" s="374">
        <v>203980</v>
      </c>
      <c r="H45" s="375"/>
    </row>
    <row r="46" spans="1:8" ht="12.75" customHeight="1">
      <c r="A46" s="113" t="s">
        <v>39</v>
      </c>
      <c r="B46" s="109">
        <v>4084920</v>
      </c>
      <c r="C46" s="109">
        <v>214826</v>
      </c>
      <c r="D46" s="109">
        <v>33203</v>
      </c>
      <c r="E46" s="109">
        <v>78607</v>
      </c>
      <c r="F46" s="109">
        <v>91051</v>
      </c>
      <c r="G46" s="374">
        <v>141199</v>
      </c>
      <c r="H46" s="375"/>
    </row>
    <row r="47" spans="1:8" ht="12.75" customHeight="1">
      <c r="A47" s="113" t="s">
        <v>15</v>
      </c>
      <c r="B47" s="109">
        <v>3495721</v>
      </c>
      <c r="C47" s="109">
        <v>709856</v>
      </c>
      <c r="D47" s="109">
        <v>285530</v>
      </c>
      <c r="E47" s="109">
        <v>61073</v>
      </c>
      <c r="F47" s="109">
        <v>152041</v>
      </c>
      <c r="G47" s="374">
        <v>107052</v>
      </c>
      <c r="H47" s="375"/>
    </row>
    <row r="48" spans="1:8" ht="12.75" customHeight="1">
      <c r="A48" s="112" t="s">
        <v>40</v>
      </c>
      <c r="B48" s="109">
        <v>2180926</v>
      </c>
      <c r="C48" s="109">
        <v>269315</v>
      </c>
      <c r="D48" s="109">
        <v>117202</v>
      </c>
      <c r="E48" s="109">
        <v>35025</v>
      </c>
      <c r="F48" s="109">
        <v>68222</v>
      </c>
      <c r="G48" s="374">
        <v>185471</v>
      </c>
      <c r="H48" s="375"/>
    </row>
    <row r="49" spans="1:8" ht="12.75" customHeight="1">
      <c r="A49" s="112" t="s">
        <v>16</v>
      </c>
      <c r="B49" s="109">
        <v>3090426</v>
      </c>
      <c r="C49" s="109">
        <v>360139</v>
      </c>
      <c r="D49" s="109">
        <v>112475</v>
      </c>
      <c r="E49" s="109">
        <v>105696</v>
      </c>
      <c r="F49" s="109">
        <v>85045</v>
      </c>
      <c r="G49" s="374">
        <v>104981</v>
      </c>
      <c r="H49" s="375"/>
    </row>
    <row r="50" spans="1:8" ht="12.75" customHeight="1">
      <c r="A50" s="112" t="s">
        <v>17</v>
      </c>
      <c r="B50" s="109">
        <v>1425321</v>
      </c>
      <c r="C50" s="109">
        <v>197381</v>
      </c>
      <c r="D50" s="109">
        <v>101376</v>
      </c>
      <c r="E50" s="109">
        <v>94114</v>
      </c>
      <c r="F50" s="109">
        <v>47822</v>
      </c>
      <c r="G50" s="374">
        <v>56718</v>
      </c>
      <c r="H50" s="375"/>
    </row>
    <row r="51" spans="1:8" ht="12.75" customHeight="1">
      <c r="A51" s="112"/>
      <c r="B51" s="109"/>
      <c r="C51" s="109"/>
      <c r="D51" s="109"/>
      <c r="E51" s="109"/>
      <c r="F51" s="109"/>
      <c r="G51" s="155"/>
      <c r="H51" s="87"/>
    </row>
    <row r="52" spans="1:8" ht="12.75" customHeight="1" thickBot="1">
      <c r="A52" s="115" t="s">
        <v>251</v>
      </c>
      <c r="B52" s="116">
        <f aca="true" t="shared" si="1" ref="B52:G52">SUM(B34:B50)</f>
        <v>78326877</v>
      </c>
      <c r="C52" s="116">
        <f t="shared" si="1"/>
        <v>9657851</v>
      </c>
      <c r="D52" s="116">
        <f t="shared" si="1"/>
        <v>3544751</v>
      </c>
      <c r="E52" s="116">
        <f t="shared" si="1"/>
        <v>1941101</v>
      </c>
      <c r="F52" s="116">
        <f t="shared" si="1"/>
        <v>2801937</v>
      </c>
      <c r="G52" s="376">
        <f t="shared" si="1"/>
        <v>3525367</v>
      </c>
      <c r="H52" s="377"/>
    </row>
    <row r="53" spans="1:8" ht="12.75" customHeight="1">
      <c r="A53" s="131" t="s">
        <v>330</v>
      </c>
      <c r="B53" s="161"/>
      <c r="C53" s="161"/>
      <c r="D53" s="162"/>
      <c r="E53" s="163"/>
      <c r="F53" s="163"/>
      <c r="G53" s="163"/>
      <c r="H53" s="164"/>
    </row>
    <row r="54" spans="1:8" ht="12.75" customHeight="1">
      <c r="A54" s="295" t="s">
        <v>264</v>
      </c>
      <c r="B54" s="25"/>
      <c r="C54" s="25"/>
      <c r="D54" s="25"/>
      <c r="E54" s="25"/>
      <c r="F54" s="25"/>
      <c r="G54" s="6"/>
      <c r="H54" s="9"/>
    </row>
    <row r="55" spans="1:11" ht="15" customHeight="1">
      <c r="A55" s="57"/>
      <c r="B55" s="52"/>
      <c r="C55" s="59"/>
      <c r="D55" s="59"/>
      <c r="E55" s="59"/>
      <c r="F55" s="59"/>
      <c r="G55" s="59"/>
      <c r="H55" s="58"/>
      <c r="I55" s="54"/>
      <c r="J55" s="57"/>
      <c r="K55" s="52"/>
    </row>
    <row r="56" spans="1:11" ht="15" customHeight="1">
      <c r="A56" s="57"/>
      <c r="B56" s="52"/>
      <c r="C56" s="59"/>
      <c r="D56" s="59"/>
      <c r="E56" s="59"/>
      <c r="F56" s="59"/>
      <c r="G56" s="59"/>
      <c r="H56" s="58"/>
      <c r="I56" s="54"/>
      <c r="J56" s="57"/>
      <c r="K56" s="52"/>
    </row>
    <row r="57" spans="1:9" ht="7.5" customHeight="1">
      <c r="A57" s="57"/>
      <c r="B57" s="52"/>
      <c r="C57" s="59"/>
      <c r="D57" s="59"/>
      <c r="E57" s="59"/>
      <c r="F57" s="59"/>
      <c r="G57" s="59"/>
      <c r="H57" s="58"/>
      <c r="I57" s="52"/>
    </row>
    <row r="58" spans="1:9" ht="12.75" hidden="1">
      <c r="A58" s="57"/>
      <c r="B58" s="52"/>
      <c r="C58" s="59"/>
      <c r="D58" s="59"/>
      <c r="E58" s="59"/>
      <c r="F58" s="59"/>
      <c r="G58" s="59"/>
      <c r="H58" s="58"/>
      <c r="I58" s="52"/>
    </row>
    <row r="59" spans="1:9" ht="15" customHeight="1">
      <c r="A59" s="57"/>
      <c r="B59" s="52"/>
      <c r="C59" s="59"/>
      <c r="D59" s="59"/>
      <c r="E59" s="59"/>
      <c r="F59" s="59"/>
      <c r="G59" s="59"/>
      <c r="H59" s="58"/>
      <c r="I59" s="52"/>
    </row>
    <row r="60" spans="1:9" ht="12.75">
      <c r="A60" s="57"/>
      <c r="B60" s="52"/>
      <c r="C60" s="59"/>
      <c r="D60" s="59"/>
      <c r="E60" s="59"/>
      <c r="F60" s="59"/>
      <c r="G60" s="59"/>
      <c r="H60" s="58"/>
      <c r="I60" s="52"/>
    </row>
    <row r="61" spans="1:9" ht="39" customHeight="1">
      <c r="A61" s="57"/>
      <c r="B61" s="52"/>
      <c r="C61" s="59"/>
      <c r="D61" s="59"/>
      <c r="E61" s="59"/>
      <c r="F61" s="59"/>
      <c r="G61" s="59"/>
      <c r="H61" s="58"/>
      <c r="I61" s="52"/>
    </row>
    <row r="62" spans="1:9" ht="15" customHeight="1">
      <c r="A62" s="57"/>
      <c r="B62" s="52"/>
      <c r="C62" s="59"/>
      <c r="D62" s="59"/>
      <c r="E62" s="59"/>
      <c r="F62" s="59"/>
      <c r="G62" s="59"/>
      <c r="H62" s="58"/>
      <c r="I62" s="52"/>
    </row>
    <row r="63" spans="1:11" ht="15" customHeight="1">
      <c r="A63" s="57"/>
      <c r="B63" s="52"/>
      <c r="C63" s="59"/>
      <c r="D63" s="59"/>
      <c r="E63" s="59"/>
      <c r="F63" s="59"/>
      <c r="G63" s="59"/>
      <c r="H63" s="58"/>
      <c r="I63" s="54"/>
      <c r="J63" s="57"/>
      <c r="K63" s="52"/>
    </row>
    <row r="64" spans="1:11" ht="15" customHeight="1">
      <c r="A64" s="57"/>
      <c r="B64" s="52"/>
      <c r="C64" s="59"/>
      <c r="D64" s="59"/>
      <c r="E64" s="59"/>
      <c r="F64" s="59"/>
      <c r="G64" s="59"/>
      <c r="H64" s="58"/>
      <c r="I64" s="54"/>
      <c r="J64" s="57"/>
      <c r="K64" s="52"/>
    </row>
    <row r="65" spans="1:11" ht="15" customHeight="1">
      <c r="A65" s="57"/>
      <c r="B65" s="52"/>
      <c r="C65" s="59"/>
      <c r="D65" s="59"/>
      <c r="E65" s="59"/>
      <c r="F65" s="59"/>
      <c r="G65" s="59"/>
      <c r="H65" s="58"/>
      <c r="I65" s="54"/>
      <c r="J65" s="57"/>
      <c r="K65" s="52"/>
    </row>
    <row r="66" spans="1:11" ht="15" customHeight="1">
      <c r="A66" s="57"/>
      <c r="B66" s="52"/>
      <c r="C66" s="59"/>
      <c r="D66" s="59"/>
      <c r="E66" s="59"/>
      <c r="F66" s="59"/>
      <c r="G66" s="59"/>
      <c r="H66" s="58"/>
      <c r="I66" s="54"/>
      <c r="J66" s="57"/>
      <c r="K66" s="52"/>
    </row>
    <row r="67" spans="1:11" ht="15" customHeight="1">
      <c r="A67" s="57"/>
      <c r="B67" s="52"/>
      <c r="C67" s="59"/>
      <c r="D67" s="59"/>
      <c r="E67" s="59"/>
      <c r="F67" s="59"/>
      <c r="G67" s="59"/>
      <c r="H67" s="58"/>
      <c r="I67" s="54"/>
      <c r="J67" s="57"/>
      <c r="K67" s="52"/>
    </row>
    <row r="68" spans="3:9" ht="15" customHeight="1">
      <c r="C68" s="60"/>
      <c r="D68" s="60"/>
      <c r="E68" s="60"/>
      <c r="F68" s="60"/>
      <c r="G68" s="60"/>
      <c r="H68" s="60"/>
      <c r="I68" s="54"/>
    </row>
    <row r="75" spans="3:9" ht="15" customHeight="1">
      <c r="C75" s="55"/>
      <c r="D75" s="55"/>
      <c r="E75" s="56"/>
      <c r="I75" s="4"/>
    </row>
    <row r="76" spans="3:9" ht="15" customHeight="1">
      <c r="C76" s="55"/>
      <c r="D76" s="55"/>
      <c r="E76" s="56"/>
      <c r="I76" s="4"/>
    </row>
    <row r="77" spans="3:9" ht="15" customHeight="1">
      <c r="C77" s="55"/>
      <c r="D77" s="55"/>
      <c r="E77" s="56"/>
      <c r="I77" s="4"/>
    </row>
    <row r="78" spans="3:9" ht="15" customHeight="1">
      <c r="C78" s="55"/>
      <c r="D78" s="55"/>
      <c r="E78" s="56"/>
      <c r="I78" s="4"/>
    </row>
    <row r="79" spans="3:9" ht="15" customHeight="1">
      <c r="C79" s="55"/>
      <c r="D79" s="55"/>
      <c r="E79" s="56"/>
      <c r="I79" s="4"/>
    </row>
    <row r="80" spans="3:9" ht="15" customHeight="1">
      <c r="C80" s="55"/>
      <c r="D80" s="55"/>
      <c r="E80" s="56"/>
      <c r="I80" s="4"/>
    </row>
    <row r="81" spans="3:9" ht="15" customHeight="1">
      <c r="C81" s="55"/>
      <c r="D81" s="55"/>
      <c r="E81" s="56"/>
      <c r="I81" s="4"/>
    </row>
    <row r="82" spans="3:9" ht="15" customHeight="1">
      <c r="C82" s="55"/>
      <c r="D82" s="55"/>
      <c r="E82" s="56"/>
      <c r="I82" s="4"/>
    </row>
    <row r="83" spans="3:9" ht="15" customHeight="1">
      <c r="C83" s="55"/>
      <c r="D83" s="55"/>
      <c r="E83" s="56"/>
      <c r="I83" s="4"/>
    </row>
    <row r="84" spans="3:9" ht="15" customHeight="1">
      <c r="C84" s="55"/>
      <c r="D84" s="55"/>
      <c r="E84" s="56"/>
      <c r="I84" s="4"/>
    </row>
    <row r="85" spans="3:9" ht="15" customHeight="1">
      <c r="C85" s="55"/>
      <c r="D85" s="55"/>
      <c r="E85" s="56"/>
      <c r="I85" s="4"/>
    </row>
    <row r="86" spans="3:9" ht="15" customHeight="1">
      <c r="C86" s="55"/>
      <c r="D86" s="55"/>
      <c r="E86" s="56"/>
      <c r="I86" s="4"/>
    </row>
    <row r="87" spans="3:9" ht="15" customHeight="1">
      <c r="C87" s="55"/>
      <c r="D87" s="55"/>
      <c r="E87" s="56"/>
      <c r="I87" s="4"/>
    </row>
    <row r="88" spans="3:9" ht="15" customHeight="1">
      <c r="C88" s="55"/>
      <c r="D88" s="55"/>
      <c r="E88" s="56"/>
      <c r="I88" s="4"/>
    </row>
    <row r="89" spans="3:9" ht="15" customHeight="1">
      <c r="C89" s="55"/>
      <c r="D89" s="55"/>
      <c r="E89" s="56"/>
      <c r="I89" s="4"/>
    </row>
    <row r="90" spans="3:9" ht="15" customHeight="1">
      <c r="C90" s="55"/>
      <c r="D90" s="55"/>
      <c r="E90" s="56"/>
      <c r="I90" s="4"/>
    </row>
    <row r="91" spans="3:9" ht="15" customHeight="1">
      <c r="C91" s="55"/>
      <c r="D91" s="55"/>
      <c r="E91" s="56"/>
      <c r="I91" s="4"/>
    </row>
    <row r="92" spans="3:9" ht="15" customHeight="1">
      <c r="C92" s="55"/>
      <c r="D92" s="55"/>
      <c r="E92" s="56"/>
      <c r="I92" s="4"/>
    </row>
    <row r="93" ht="15" customHeight="1">
      <c r="D93" s="55"/>
    </row>
    <row r="96" spans="5:9" ht="15" customHeight="1">
      <c r="E96" s="12"/>
      <c r="I96" s="4"/>
    </row>
    <row r="97" spans="5:9" ht="15" customHeight="1">
      <c r="E97" s="12"/>
      <c r="I97" s="4"/>
    </row>
    <row r="98" spans="5:9" ht="15" customHeight="1">
      <c r="E98" s="12"/>
      <c r="I98" s="4"/>
    </row>
    <row r="99" spans="5:9" ht="15" customHeight="1">
      <c r="E99" s="12"/>
      <c r="I99" s="4"/>
    </row>
    <row r="100" spans="5:9" ht="15" customHeight="1">
      <c r="E100" s="12"/>
      <c r="I100" s="4"/>
    </row>
    <row r="101" spans="5:9" ht="15" customHeight="1">
      <c r="E101" s="12"/>
      <c r="I101" s="4"/>
    </row>
    <row r="102" spans="5:9" ht="15" customHeight="1">
      <c r="E102" s="12"/>
      <c r="I102" s="4"/>
    </row>
    <row r="103" spans="5:9" ht="15" customHeight="1">
      <c r="E103" s="12"/>
      <c r="I103" s="4"/>
    </row>
    <row r="104" spans="5:9" ht="15" customHeight="1">
      <c r="E104" s="12"/>
      <c r="I104" s="4"/>
    </row>
    <row r="105" spans="5:9" ht="15" customHeight="1">
      <c r="E105" s="12"/>
      <c r="I105" s="4"/>
    </row>
    <row r="106" spans="5:9" ht="15" customHeight="1">
      <c r="E106" s="12"/>
      <c r="I106" s="4"/>
    </row>
    <row r="107" spans="5:9" ht="15" customHeight="1">
      <c r="E107" s="12"/>
      <c r="I107" s="4"/>
    </row>
    <row r="108" spans="5:9" ht="15" customHeight="1">
      <c r="E108" s="12"/>
      <c r="I108" s="4"/>
    </row>
    <row r="109" spans="5:9" ht="15" customHeight="1">
      <c r="E109" s="12"/>
      <c r="I109" s="4"/>
    </row>
    <row r="110" spans="5:9" ht="15" customHeight="1">
      <c r="E110" s="12"/>
      <c r="I110" s="4"/>
    </row>
    <row r="111" spans="5:9" ht="15" customHeight="1">
      <c r="E111" s="12"/>
      <c r="I111" s="4"/>
    </row>
    <row r="112" spans="5:9" ht="15" customHeight="1">
      <c r="E112" s="12"/>
      <c r="I112" s="4"/>
    </row>
    <row r="113" spans="5:9" ht="15" customHeight="1">
      <c r="E113" s="12"/>
      <c r="I113" s="4"/>
    </row>
  </sheetData>
  <mergeCells count="35">
    <mergeCell ref="F30:F32"/>
    <mergeCell ref="G30:H32"/>
    <mergeCell ref="B5:B6"/>
    <mergeCell ref="C5:C6"/>
    <mergeCell ref="D5:D6"/>
    <mergeCell ref="E5:E6"/>
    <mergeCell ref="A1:H1"/>
    <mergeCell ref="A3:H3"/>
    <mergeCell ref="A30:A33"/>
    <mergeCell ref="B30:D30"/>
    <mergeCell ref="E30:E32"/>
    <mergeCell ref="B31:B32"/>
    <mergeCell ref="C31:C32"/>
    <mergeCell ref="D31:D32"/>
    <mergeCell ref="F5:F6"/>
    <mergeCell ref="G5:G6"/>
    <mergeCell ref="G33:H33"/>
    <mergeCell ref="G52:H52"/>
    <mergeCell ref="G50:H50"/>
    <mergeCell ref="G49:H49"/>
    <mergeCell ref="G48:H48"/>
    <mergeCell ref="G47:H47"/>
    <mergeCell ref="G46:H46"/>
    <mergeCell ref="G45:H45"/>
    <mergeCell ref="G44:H44"/>
    <mergeCell ref="G43:H43"/>
    <mergeCell ref="G42:H42"/>
    <mergeCell ref="G41:H41"/>
    <mergeCell ref="G34:H34"/>
    <mergeCell ref="G35:H35"/>
    <mergeCell ref="G36:H36"/>
    <mergeCell ref="G37:H37"/>
    <mergeCell ref="G38:H38"/>
    <mergeCell ref="G39:H39"/>
    <mergeCell ref="G40:H40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54"/>
  <sheetViews>
    <sheetView showGridLines="0" view="pageBreakPreview" zoomScale="60" zoomScaleNormal="75" workbookViewId="0" topLeftCell="A1">
      <selection activeCell="D5" sqref="D5:D7"/>
    </sheetView>
  </sheetViews>
  <sheetFormatPr defaultColWidth="11.421875" defaultRowHeight="15" customHeight="1"/>
  <cols>
    <col min="1" max="1" width="36.7109375" style="9" customWidth="1"/>
    <col min="2" max="2" width="14.7109375" style="14" customWidth="1"/>
    <col min="3" max="3" width="15.8515625" style="14" customWidth="1"/>
    <col min="4" max="5" width="14.7109375" style="14" customWidth="1"/>
    <col min="6" max="6" width="15.7109375" style="14" customWidth="1"/>
    <col min="7" max="7" width="14.7109375" style="14" customWidth="1"/>
    <col min="8" max="8" width="7.421875" style="9" customWidth="1"/>
    <col min="9" max="16384" width="8.421875" style="9" customWidth="1"/>
  </cols>
  <sheetData>
    <row r="1" spans="1:8" s="23" customFormat="1" ht="18" customHeight="1">
      <c r="A1" s="387" t="s">
        <v>250</v>
      </c>
      <c r="B1" s="387"/>
      <c r="C1" s="387"/>
      <c r="D1" s="387"/>
      <c r="E1" s="387"/>
      <c r="F1" s="387"/>
      <c r="G1" s="387"/>
      <c r="H1" s="387"/>
    </row>
    <row r="2" ht="12.75" customHeight="1"/>
    <row r="3" spans="1:8" ht="15" customHeight="1">
      <c r="A3" s="448" t="s">
        <v>335</v>
      </c>
      <c r="B3" s="448"/>
      <c r="C3" s="448"/>
      <c r="D3" s="448"/>
      <c r="E3" s="448"/>
      <c r="F3" s="448"/>
      <c r="G3" s="448"/>
      <c r="H3" s="448"/>
    </row>
    <row r="4" spans="1:7" ht="13.5" customHeight="1" thickBot="1">
      <c r="A4" s="176"/>
      <c r="B4" s="177"/>
      <c r="C4" s="177"/>
      <c r="D4" s="177"/>
      <c r="E4" s="177"/>
      <c r="F4" s="177"/>
      <c r="G4" s="148"/>
    </row>
    <row r="5" spans="1:7" s="15" customFormat="1" ht="13.5" customHeight="1">
      <c r="A5" s="449" t="s">
        <v>0</v>
      </c>
      <c r="B5" s="451" t="s">
        <v>36</v>
      </c>
      <c r="C5" s="454" t="s">
        <v>336</v>
      </c>
      <c r="D5" s="451" t="s">
        <v>35</v>
      </c>
      <c r="E5" s="451" t="s">
        <v>37</v>
      </c>
      <c r="F5" s="451" t="s">
        <v>201</v>
      </c>
      <c r="G5" s="457" t="s">
        <v>337</v>
      </c>
    </row>
    <row r="6" spans="1:7" s="15" customFormat="1" ht="13.5" customHeight="1">
      <c r="A6" s="450"/>
      <c r="B6" s="452"/>
      <c r="C6" s="455"/>
      <c r="D6" s="452"/>
      <c r="E6" s="452"/>
      <c r="F6" s="452"/>
      <c r="G6" s="458"/>
    </row>
    <row r="7" spans="1:8" s="4" customFormat="1" ht="13.5" customHeight="1" thickBot="1">
      <c r="A7" s="179"/>
      <c r="B7" s="453"/>
      <c r="C7" s="456"/>
      <c r="D7" s="453"/>
      <c r="E7" s="453"/>
      <c r="F7" s="453"/>
      <c r="G7" s="459"/>
      <c r="H7" s="319"/>
    </row>
    <row r="8" spans="1:8" ht="12.75" customHeight="1">
      <c r="A8" s="104" t="s">
        <v>4</v>
      </c>
      <c r="B8" s="106">
        <v>14.743123893070544</v>
      </c>
      <c r="C8" s="106">
        <v>15.943159244510404</v>
      </c>
      <c r="D8" s="106">
        <v>13.306470402806902</v>
      </c>
      <c r="E8" s="106">
        <v>12.257105581519344</v>
      </c>
      <c r="F8" s="106">
        <v>12.539177337467603</v>
      </c>
      <c r="G8" s="107">
        <v>12.620594383161905</v>
      </c>
      <c r="H8" s="319"/>
    </row>
    <row r="9" spans="1:7" ht="12.75" customHeight="1">
      <c r="A9" s="108" t="s">
        <v>5</v>
      </c>
      <c r="B9" s="110">
        <v>3.1213469636402986</v>
      </c>
      <c r="C9" s="110">
        <v>3.5852979082056375</v>
      </c>
      <c r="D9" s="110">
        <v>2.866658443320587</v>
      </c>
      <c r="E9" s="110">
        <v>2.7845873579362226</v>
      </c>
      <c r="F9" s="110">
        <v>3.203226436557089</v>
      </c>
      <c r="G9" s="111">
        <v>2.583445435542954</v>
      </c>
    </row>
    <row r="10" spans="1:7" ht="12.75" customHeight="1">
      <c r="A10" s="108" t="s">
        <v>34</v>
      </c>
      <c r="B10" s="110">
        <v>2.1095345068266136</v>
      </c>
      <c r="C10" s="110">
        <v>1.9101906017860826</v>
      </c>
      <c r="D10" s="110">
        <v>2.2512780450365257</v>
      </c>
      <c r="E10" s="110">
        <v>2.3515914536709825</v>
      </c>
      <c r="F10" s="110">
        <v>1.4969707017368197</v>
      </c>
      <c r="G10" s="111">
        <v>2.1962271570189777</v>
      </c>
    </row>
    <row r="11" spans="1:7" ht="12.75" customHeight="1">
      <c r="A11" s="108" t="s">
        <v>33</v>
      </c>
      <c r="B11" s="110">
        <v>0.751967118277816</v>
      </c>
      <c r="C11" s="110">
        <v>0.7629066946336263</v>
      </c>
      <c r="D11" s="110">
        <v>1.2694105231418664</v>
      </c>
      <c r="E11" s="110">
        <v>1.194220199121155</v>
      </c>
      <c r="F11" s="110">
        <v>0.4623311562218389</v>
      </c>
      <c r="G11" s="111">
        <v>0.7069061859723919</v>
      </c>
    </row>
    <row r="12" spans="1:7" ht="12.75" customHeight="1">
      <c r="A12" s="108" t="s">
        <v>8</v>
      </c>
      <c r="B12" s="110">
        <v>1.6720578636531689</v>
      </c>
      <c r="C12" s="110">
        <v>1.1182855107225278</v>
      </c>
      <c r="D12" s="110">
        <v>2.792374217068925</v>
      </c>
      <c r="E12" s="110">
        <v>2.745454426085317</v>
      </c>
      <c r="F12" s="110">
        <v>2.3695333518270174</v>
      </c>
      <c r="G12" s="111">
        <v>2.7888718723483517</v>
      </c>
    </row>
    <row r="13" spans="1:7" ht="12.75" customHeight="1">
      <c r="A13" s="108" t="s">
        <v>9</v>
      </c>
      <c r="B13" s="110">
        <v>1.2482085174497437</v>
      </c>
      <c r="C13" s="110">
        <v>1.0771995382287556</v>
      </c>
      <c r="D13" s="110">
        <v>1.588476351027233</v>
      </c>
      <c r="E13" s="110">
        <v>1.5351630937985492</v>
      </c>
      <c r="F13" s="110">
        <v>0.6706313185613665</v>
      </c>
      <c r="G13" s="111">
        <v>1.2732827666135476</v>
      </c>
    </row>
    <row r="14" spans="1:7" ht="12.75" customHeight="1">
      <c r="A14" s="108" t="s">
        <v>10</v>
      </c>
      <c r="B14" s="110">
        <v>9.154375585241954</v>
      </c>
      <c r="C14" s="110">
        <v>9.171376375092105</v>
      </c>
      <c r="D14" s="110">
        <v>9.988624371256664</v>
      </c>
      <c r="E14" s="110">
        <v>9.778017704322775</v>
      </c>
      <c r="F14" s="110">
        <v>14.484132911589795</v>
      </c>
      <c r="G14" s="111">
        <v>10.721776112916244</v>
      </c>
    </row>
    <row r="15" spans="1:7" ht="12.75" customHeight="1">
      <c r="A15" s="108" t="s">
        <v>11</v>
      </c>
      <c r="B15" s="110">
        <v>7.361081425169807</v>
      </c>
      <c r="C15" s="110">
        <v>7.5576861038501155</v>
      </c>
      <c r="D15" s="110">
        <v>6.069925852829517</v>
      </c>
      <c r="E15" s="110">
        <v>6.4906572436933985</v>
      </c>
      <c r="F15" s="110">
        <v>8.077417406277238</v>
      </c>
      <c r="G15" s="111">
        <v>7.561088805645812</v>
      </c>
    </row>
    <row r="16" spans="1:7" ht="12.75" customHeight="1">
      <c r="A16" s="108" t="s">
        <v>12</v>
      </c>
      <c r="B16" s="110">
        <v>23.107702454817982</v>
      </c>
      <c r="C16" s="110">
        <v>23.851017871140094</v>
      </c>
      <c r="D16" s="110">
        <v>21.061085755794032</v>
      </c>
      <c r="E16" s="110">
        <v>23.799341638354935</v>
      </c>
      <c r="F16" s="110">
        <v>23.680396311987355</v>
      </c>
      <c r="G16" s="111">
        <v>22.689764895796685</v>
      </c>
    </row>
    <row r="17" spans="1:7" ht="12.75" customHeight="1">
      <c r="A17" s="108" t="s">
        <v>18</v>
      </c>
      <c r="B17" s="110">
        <v>8.702853821147826</v>
      </c>
      <c r="C17" s="110">
        <v>8.353013703793552</v>
      </c>
      <c r="D17" s="110">
        <v>9.015254306977509</v>
      </c>
      <c r="E17" s="110">
        <v>8.590621726304164</v>
      </c>
      <c r="F17" s="110">
        <v>8.684984168202792</v>
      </c>
      <c r="G17" s="111">
        <v>8.965546679360086</v>
      </c>
    </row>
    <row r="18" spans="1:7" ht="12.75" customHeight="1">
      <c r="A18" s="108" t="s">
        <v>13</v>
      </c>
      <c r="B18" s="110">
        <v>2.0994680677047914</v>
      </c>
      <c r="C18" s="110">
        <v>2.359090039658265</v>
      </c>
      <c r="D18" s="110">
        <v>2.749612817455423</v>
      </c>
      <c r="E18" s="110">
        <v>2.145394561576621</v>
      </c>
      <c r="F18" s="110">
        <v>1.9367154888980447</v>
      </c>
      <c r="G18" s="111">
        <v>2.1357799209420723</v>
      </c>
    </row>
    <row r="19" spans="1:7" ht="12.75" customHeight="1">
      <c r="A19" s="108" t="s">
        <v>14</v>
      </c>
      <c r="B19" s="110">
        <v>7.647529053388409</v>
      </c>
      <c r="C19" s="110">
        <v>8.150451042472406</v>
      </c>
      <c r="D19" s="110">
        <v>7.7050011649740275</v>
      </c>
      <c r="E19" s="110">
        <v>6.1685503088884746</v>
      </c>
      <c r="F19" s="110">
        <v>5.493313548374388</v>
      </c>
      <c r="G19" s="111">
        <v>5.868799023158592</v>
      </c>
    </row>
    <row r="20" spans="1:7" ht="12.75" customHeight="1">
      <c r="A20" s="108" t="s">
        <v>39</v>
      </c>
      <c r="B20" s="110">
        <v>4.852219472718896</v>
      </c>
      <c r="C20" s="110">
        <v>4.114195657942314</v>
      </c>
      <c r="D20" s="110">
        <v>5.698504721571207</v>
      </c>
      <c r="E20" s="110">
        <v>6.123795254503223</v>
      </c>
      <c r="F20" s="110">
        <v>3.43752718653616</v>
      </c>
      <c r="G20" s="111">
        <v>5.800109687700491</v>
      </c>
    </row>
    <row r="21" spans="1:7" ht="12.75" customHeight="1">
      <c r="A21" s="108" t="s">
        <v>15</v>
      </c>
      <c r="B21" s="110">
        <v>4.928389402542806</v>
      </c>
      <c r="C21" s="110">
        <v>4.663988844343639</v>
      </c>
      <c r="D21" s="110">
        <v>5.094088784726505</v>
      </c>
      <c r="E21" s="110">
        <v>4.742038431830978</v>
      </c>
      <c r="F21" s="110">
        <v>3.1805744094468804</v>
      </c>
      <c r="G21" s="111">
        <v>4.960046772491153</v>
      </c>
    </row>
    <row r="22" spans="1:7" ht="12.75" customHeight="1">
      <c r="A22" s="108" t="s">
        <v>40</v>
      </c>
      <c r="B22" s="110">
        <v>2.9080135378452274</v>
      </c>
      <c r="C22" s="110">
        <v>2.8523914304820113</v>
      </c>
      <c r="D22" s="110">
        <v>2.901744719926538</v>
      </c>
      <c r="E22" s="110">
        <v>3.0451375991373</v>
      </c>
      <c r="F22" s="110">
        <v>5.704699639044873</v>
      </c>
      <c r="G22" s="111">
        <v>3.0146784908628077</v>
      </c>
    </row>
    <row r="23" spans="1:7" ht="12.75" customHeight="1">
      <c r="A23" s="108" t="s">
        <v>16</v>
      </c>
      <c r="B23" s="110">
        <v>3.563690320412225</v>
      </c>
      <c r="C23" s="110">
        <v>3.0260259588005636</v>
      </c>
      <c r="D23" s="110">
        <v>3.8233077039047187</v>
      </c>
      <c r="E23" s="110">
        <v>4.260450004674314</v>
      </c>
      <c r="F23" s="110">
        <v>2.9254600577462546</v>
      </c>
      <c r="G23" s="111">
        <v>3.6995902233076015</v>
      </c>
    </row>
    <row r="24" spans="1:7" ht="12.75" customHeight="1">
      <c r="A24" s="108" t="s">
        <v>41</v>
      </c>
      <c r="B24" s="110">
        <v>2.0284379960918866</v>
      </c>
      <c r="C24" s="110">
        <v>1.5037234743379038</v>
      </c>
      <c r="D24" s="110">
        <v>1.8176335951098501</v>
      </c>
      <c r="E24" s="110">
        <v>1.9878549207581246</v>
      </c>
      <c r="F24" s="110">
        <v>1.6528100824500958</v>
      </c>
      <c r="G24" s="111">
        <v>2.413486413212194</v>
      </c>
    </row>
    <row r="25" spans="1:7" ht="12.75" customHeight="1">
      <c r="A25" s="108"/>
      <c r="B25" s="110"/>
      <c r="C25" s="110"/>
      <c r="D25" s="110"/>
      <c r="E25" s="110"/>
      <c r="F25" s="110"/>
      <c r="G25" s="111"/>
    </row>
    <row r="26" spans="1:7" ht="12.75" customHeight="1" thickBot="1">
      <c r="A26" s="115" t="s">
        <v>251</v>
      </c>
      <c r="B26" s="117">
        <f aca="true" t="shared" si="0" ref="B26:G26">SUM(B8:B24)</f>
        <v>99.99999999999997</v>
      </c>
      <c r="C26" s="117">
        <f t="shared" si="0"/>
        <v>100.00000000000003</v>
      </c>
      <c r="D26" s="117">
        <f t="shared" si="0"/>
        <v>99.99945177692804</v>
      </c>
      <c r="E26" s="117">
        <f t="shared" si="0"/>
        <v>99.99998150617587</v>
      </c>
      <c r="F26" s="117">
        <f t="shared" si="0"/>
        <v>99.9999015129256</v>
      </c>
      <c r="G26" s="118">
        <f t="shared" si="0"/>
        <v>99.99999482605186</v>
      </c>
    </row>
    <row r="27" spans="1:7" ht="12.75" customHeight="1">
      <c r="A27" s="164"/>
      <c r="B27" s="178"/>
      <c r="C27" s="178"/>
      <c r="D27" s="178"/>
      <c r="E27" s="178"/>
      <c r="F27" s="178"/>
      <c r="G27" s="178"/>
    </row>
    <row r="28" ht="12.75" customHeight="1"/>
    <row r="29" spans="1:8" ht="12.75" customHeight="1" thickBot="1">
      <c r="A29" s="172"/>
      <c r="B29" s="172"/>
      <c r="C29" s="172"/>
      <c r="D29" s="172"/>
      <c r="E29" s="172"/>
      <c r="F29" s="172"/>
      <c r="G29" s="172"/>
      <c r="H29" s="172"/>
    </row>
    <row r="30" spans="1:8" ht="12.75" customHeight="1">
      <c r="A30" s="388" t="s">
        <v>0</v>
      </c>
      <c r="B30" s="415" t="s">
        <v>202</v>
      </c>
      <c r="C30" s="416"/>
      <c r="D30" s="416"/>
      <c r="E30" s="417" t="s">
        <v>331</v>
      </c>
      <c r="F30" s="417" t="s">
        <v>332</v>
      </c>
      <c r="G30" s="425" t="s">
        <v>329</v>
      </c>
      <c r="H30" s="426"/>
    </row>
    <row r="31" spans="1:8" ht="12.75" customHeight="1">
      <c r="A31" s="389"/>
      <c r="B31" s="420" t="s">
        <v>198</v>
      </c>
      <c r="C31" s="420" t="s">
        <v>199</v>
      </c>
      <c r="D31" s="424" t="s">
        <v>200</v>
      </c>
      <c r="E31" s="418"/>
      <c r="F31" s="418"/>
      <c r="G31" s="427"/>
      <c r="H31" s="428"/>
    </row>
    <row r="32" spans="1:8" ht="12.75" customHeight="1">
      <c r="A32" s="389"/>
      <c r="B32" s="460"/>
      <c r="C32" s="461"/>
      <c r="D32" s="418"/>
      <c r="E32" s="419"/>
      <c r="F32" s="419"/>
      <c r="G32" s="429"/>
      <c r="H32" s="430"/>
    </row>
    <row r="33" spans="1:8" ht="12.75" customHeight="1" thickBot="1">
      <c r="A33" s="390"/>
      <c r="B33" s="288" t="s">
        <v>65</v>
      </c>
      <c r="C33" s="288" t="s">
        <v>65</v>
      </c>
      <c r="D33" s="288" t="s">
        <v>65</v>
      </c>
      <c r="E33" s="288" t="s">
        <v>65</v>
      </c>
      <c r="F33" s="288" t="s">
        <v>65</v>
      </c>
      <c r="G33" s="378" t="s">
        <v>65</v>
      </c>
      <c r="H33" s="412"/>
    </row>
    <row r="34" spans="1:8" ht="12.75" customHeight="1">
      <c r="A34" s="104" t="s">
        <v>4</v>
      </c>
      <c r="B34" s="106">
        <v>14.287463730839974</v>
      </c>
      <c r="C34" s="106">
        <v>14.61363402686581</v>
      </c>
      <c r="D34" s="106">
        <v>17.70289453580339</v>
      </c>
      <c r="E34" s="106">
        <v>18.184019370460046</v>
      </c>
      <c r="F34" s="106">
        <v>23.271758073075876</v>
      </c>
      <c r="G34" s="446">
        <v>13.052683592942238</v>
      </c>
      <c r="H34" s="447"/>
    </row>
    <row r="35" spans="1:8" ht="12.75" customHeight="1">
      <c r="A35" s="108" t="s">
        <v>5</v>
      </c>
      <c r="B35" s="110">
        <v>3.0456672368753734</v>
      </c>
      <c r="C35" s="110">
        <v>2.926241044721025</v>
      </c>
      <c r="D35" s="110">
        <v>4.052389619798078</v>
      </c>
      <c r="E35" s="110">
        <v>2.13306887847097</v>
      </c>
      <c r="F35" s="110">
        <v>3.029975334920093</v>
      </c>
      <c r="G35" s="444">
        <v>2.9818455780632203</v>
      </c>
      <c r="H35" s="445"/>
    </row>
    <row r="36" spans="1:8" ht="12.75" customHeight="1">
      <c r="A36" s="112" t="s">
        <v>6</v>
      </c>
      <c r="B36" s="110">
        <v>2.2531627585913165</v>
      </c>
      <c r="C36" s="110">
        <v>1.4459427878934972</v>
      </c>
      <c r="D36" s="110">
        <v>0.9312932823433429</v>
      </c>
      <c r="E36" s="110">
        <v>2.0567204162588224</v>
      </c>
      <c r="F36" s="110">
        <v>1.210876618567798</v>
      </c>
      <c r="G36" s="444">
        <v>1.4776333924950225</v>
      </c>
      <c r="H36" s="445"/>
    </row>
    <row r="37" spans="1:8" ht="12.75" customHeight="1">
      <c r="A37" s="108" t="s">
        <v>7</v>
      </c>
      <c r="B37" s="110">
        <v>0.8970662892261911</v>
      </c>
      <c r="C37" s="110">
        <v>0.26418920730916223</v>
      </c>
      <c r="D37" s="110">
        <v>0.16838996735452</v>
      </c>
      <c r="E37" s="110">
        <v>0.4940497655968265</v>
      </c>
      <c r="F37" s="110">
        <v>0.6991591888040309</v>
      </c>
      <c r="G37" s="444">
        <v>0.5962499790801922</v>
      </c>
      <c r="H37" s="445"/>
    </row>
    <row r="38" spans="1:8" ht="12.75" customHeight="1">
      <c r="A38" s="108" t="s">
        <v>8</v>
      </c>
      <c r="B38" s="110">
        <v>1.9470456092235824</v>
      </c>
      <c r="C38" s="110">
        <v>0.17129069396494107</v>
      </c>
      <c r="D38" s="110">
        <v>0.23271047758543062</v>
      </c>
      <c r="E38" s="110">
        <v>1.8067075369635774</v>
      </c>
      <c r="F38" s="110">
        <v>1.6110997499229995</v>
      </c>
      <c r="G38" s="444">
        <v>2.2087913116563467</v>
      </c>
      <c r="H38" s="445"/>
    </row>
    <row r="39" spans="1:8" ht="12.75" customHeight="1">
      <c r="A39" s="108" t="s">
        <v>9</v>
      </c>
      <c r="B39" s="110">
        <v>1.2270143392416162</v>
      </c>
      <c r="C39" s="110">
        <v>1.2669070997264298</v>
      </c>
      <c r="D39" s="110">
        <v>1.1884624802665804</v>
      </c>
      <c r="E39" s="110">
        <v>2.571119468342692</v>
      </c>
      <c r="F39" s="110">
        <v>1.3639492965045252</v>
      </c>
      <c r="G39" s="444">
        <v>1.2410622780550222</v>
      </c>
      <c r="H39" s="445"/>
    </row>
    <row r="40" spans="1:8" ht="12.75" customHeight="1">
      <c r="A40" s="108" t="s">
        <v>10</v>
      </c>
      <c r="B40" s="110">
        <v>9.71534342822507</v>
      </c>
      <c r="C40" s="110">
        <v>5.888349281843342</v>
      </c>
      <c r="D40" s="110">
        <v>8.528476495367231</v>
      </c>
      <c r="E40" s="110">
        <v>8.581010767090824</v>
      </c>
      <c r="F40" s="110">
        <v>11.882565525206312</v>
      </c>
      <c r="G40" s="444">
        <v>13.812037158117155</v>
      </c>
      <c r="H40" s="445"/>
    </row>
    <row r="41" spans="1:8" ht="12.75" customHeight="1">
      <c r="A41" s="112" t="s">
        <v>11</v>
      </c>
      <c r="B41" s="110">
        <v>7.479666366369571</v>
      </c>
      <c r="C41" s="110">
        <v>6.380663772924225</v>
      </c>
      <c r="D41" s="110">
        <v>5.8719830013304195</v>
      </c>
      <c r="E41" s="110">
        <v>9.344856009479162</v>
      </c>
      <c r="F41" s="110">
        <v>7.7346849697191615</v>
      </c>
      <c r="G41" s="444">
        <v>7.604456500557247</v>
      </c>
      <c r="H41" s="445"/>
    </row>
    <row r="42" spans="1:8" ht="12.75" customHeight="1">
      <c r="A42" s="112" t="s">
        <v>12</v>
      </c>
      <c r="B42" s="110">
        <v>22.96886831028471</v>
      </c>
      <c r="C42" s="110">
        <v>30.732157702577933</v>
      </c>
      <c r="D42" s="110">
        <v>27.388124628323368</v>
      </c>
      <c r="E42" s="110">
        <v>17.767863582504763</v>
      </c>
      <c r="F42" s="110">
        <v>16.80573117811</v>
      </c>
      <c r="G42" s="444">
        <v>23.87870539436036</v>
      </c>
      <c r="H42" s="445"/>
    </row>
    <row r="43" spans="1:8" ht="12.75" customHeight="1">
      <c r="A43" s="112" t="s">
        <v>18</v>
      </c>
      <c r="B43" s="110">
        <v>8.679746144860928</v>
      </c>
      <c r="C43" s="110">
        <v>7.2685528074516785</v>
      </c>
      <c r="D43" s="110">
        <v>7.018806414447515</v>
      </c>
      <c r="E43" s="110">
        <v>10.680954098191748</v>
      </c>
      <c r="F43" s="110">
        <v>7.82972636429727</v>
      </c>
      <c r="G43" s="444">
        <v>8.615954026914077</v>
      </c>
      <c r="H43" s="445"/>
    </row>
    <row r="44" spans="1:8" ht="12.75" customHeight="1">
      <c r="A44" s="112" t="s">
        <v>13</v>
      </c>
      <c r="B44" s="110">
        <v>1.795360764803131</v>
      </c>
      <c r="C44" s="110">
        <v>4.198739450422252</v>
      </c>
      <c r="D44" s="110">
        <v>2.567601420467689</v>
      </c>
      <c r="E44" s="110">
        <v>2.439544588120138</v>
      </c>
      <c r="F44" s="110">
        <v>2.973407325004095</v>
      </c>
      <c r="G44" s="444">
        <v>1.854899078592385</v>
      </c>
      <c r="H44" s="445"/>
    </row>
    <row r="45" spans="1:8" ht="12.75" customHeight="1">
      <c r="A45" s="112" t="s">
        <v>14</v>
      </c>
      <c r="B45" s="110">
        <v>7.475735404026581</v>
      </c>
      <c r="C45" s="110">
        <v>6.707651629746618</v>
      </c>
      <c r="D45" s="110">
        <v>6.018001843854626</v>
      </c>
      <c r="E45" s="110">
        <v>4.646180001030344</v>
      </c>
      <c r="F45" s="110">
        <v>5.73442586325103</v>
      </c>
      <c r="G45" s="444">
        <v>5.78606425940902</v>
      </c>
      <c r="H45" s="445"/>
    </row>
    <row r="46" spans="1:8" ht="12.75" customHeight="1">
      <c r="A46" s="113" t="s">
        <v>39</v>
      </c>
      <c r="B46" s="110">
        <v>5.215221401144608</v>
      </c>
      <c r="C46" s="110">
        <v>2.2243664765588123</v>
      </c>
      <c r="D46" s="110">
        <v>0.9366815356126866</v>
      </c>
      <c r="E46" s="110">
        <v>4.049611045283602</v>
      </c>
      <c r="F46" s="110">
        <v>3.2495734201018798</v>
      </c>
      <c r="G46" s="444">
        <v>4.00522839182417</v>
      </c>
      <c r="H46" s="445"/>
    </row>
    <row r="47" spans="1:8" ht="12.75" customHeight="1">
      <c r="A47" s="113" t="s">
        <v>15</v>
      </c>
      <c r="B47" s="110">
        <v>4.462990455536615</v>
      </c>
      <c r="C47" s="110">
        <v>7.350040914899184</v>
      </c>
      <c r="D47" s="110">
        <v>8.055015476417505</v>
      </c>
      <c r="E47" s="110">
        <v>3.146308793982793</v>
      </c>
      <c r="F47" s="110">
        <v>5.42628188999253</v>
      </c>
      <c r="G47" s="444">
        <v>3.0366200171499877</v>
      </c>
      <c r="H47" s="445"/>
    </row>
    <row r="48" spans="1:8" ht="12.75" customHeight="1">
      <c r="A48" s="112" t="s">
        <v>40</v>
      </c>
      <c r="B48" s="110">
        <v>2.784390379618868</v>
      </c>
      <c r="C48" s="110">
        <v>2.788560312226809</v>
      </c>
      <c r="D48" s="110">
        <v>3.306356333369819</v>
      </c>
      <c r="E48" s="110">
        <v>1.804389263819484</v>
      </c>
      <c r="F48" s="110">
        <v>2.4348156293307093</v>
      </c>
      <c r="G48" s="444">
        <v>5.261040907230368</v>
      </c>
      <c r="H48" s="445"/>
    </row>
    <row r="49" spans="1:8" ht="12.75" customHeight="1">
      <c r="A49" s="112" t="s">
        <v>16</v>
      </c>
      <c r="B49" s="110">
        <v>3.945549928481764</v>
      </c>
      <c r="C49" s="110">
        <v>3.728976560106384</v>
      </c>
      <c r="D49" s="110">
        <v>3.1730041176410846</v>
      </c>
      <c r="E49" s="110">
        <v>5.445159960846943</v>
      </c>
      <c r="F49" s="110">
        <v>3.035221705555835</v>
      </c>
      <c r="G49" s="444">
        <v>2.9778743603148268</v>
      </c>
      <c r="H49" s="445"/>
    </row>
    <row r="50" spans="1:8" ht="12.75" customHeight="1">
      <c r="A50" s="112" t="s">
        <v>17</v>
      </c>
      <c r="B50" s="110">
        <v>1.8197087293510852</v>
      </c>
      <c r="C50" s="110">
        <v>2.0437362307618954</v>
      </c>
      <c r="D50" s="110">
        <v>2.859893002267016</v>
      </c>
      <c r="E50" s="110">
        <v>4.848487970738241</v>
      </c>
      <c r="F50" s="110">
        <v>1.7067478676358532</v>
      </c>
      <c r="G50" s="444">
        <v>1.6088537732383608</v>
      </c>
      <c r="H50" s="445"/>
    </row>
    <row r="51" spans="1:8" ht="12.75" customHeight="1">
      <c r="A51" s="112"/>
      <c r="B51" s="110"/>
      <c r="C51" s="110"/>
      <c r="D51" s="110"/>
      <c r="E51" s="110"/>
      <c r="F51" s="110"/>
      <c r="G51" s="444"/>
      <c r="H51" s="445"/>
    </row>
    <row r="52" spans="1:8" ht="12.75" customHeight="1" thickBot="1">
      <c r="A52" s="115" t="s">
        <v>251</v>
      </c>
      <c r="B52" s="117">
        <v>100</v>
      </c>
      <c r="C52" s="117">
        <v>100</v>
      </c>
      <c r="D52" s="117">
        <v>100</v>
      </c>
      <c r="E52" s="117">
        <v>100</v>
      </c>
      <c r="F52" s="117">
        <v>100</v>
      </c>
      <c r="G52" s="442">
        <v>100</v>
      </c>
      <c r="H52" s="443"/>
    </row>
    <row r="53" spans="1:8" ht="12.75" customHeight="1">
      <c r="A53" s="131" t="s">
        <v>330</v>
      </c>
      <c r="B53" s="161"/>
      <c r="C53" s="161"/>
      <c r="D53" s="162"/>
      <c r="E53" s="163"/>
      <c r="F53" s="163"/>
      <c r="G53" s="163"/>
      <c r="H53" s="164"/>
    </row>
    <row r="54" spans="1:7" ht="12.75" customHeight="1">
      <c r="A54" s="295" t="s">
        <v>265</v>
      </c>
      <c r="B54" s="25"/>
      <c r="C54" s="25"/>
      <c r="D54" s="25"/>
      <c r="E54" s="25"/>
      <c r="F54" s="25"/>
      <c r="G54" s="6"/>
    </row>
  </sheetData>
  <mergeCells count="37">
    <mergeCell ref="F30:F32"/>
    <mergeCell ref="A30:A33"/>
    <mergeCell ref="B30:D30"/>
    <mergeCell ref="E30:E32"/>
    <mergeCell ref="B31:B32"/>
    <mergeCell ref="C31:C32"/>
    <mergeCell ref="D31:D32"/>
    <mergeCell ref="A1:H1"/>
    <mergeCell ref="A3:H3"/>
    <mergeCell ref="A5:A6"/>
    <mergeCell ref="B5:B7"/>
    <mergeCell ref="C5:C7"/>
    <mergeCell ref="D5:D7"/>
    <mergeCell ref="E5:E7"/>
    <mergeCell ref="F5:F7"/>
    <mergeCell ref="G5:G7"/>
    <mergeCell ref="G30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52:H52"/>
    <mergeCell ref="G48:H48"/>
    <mergeCell ref="G49:H49"/>
    <mergeCell ref="G50:H50"/>
    <mergeCell ref="G51:H51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11">
    <pageSetUpPr fitToPage="1"/>
  </sheetPr>
  <dimension ref="A1:J29"/>
  <sheetViews>
    <sheetView showGridLines="0" view="pageBreakPreview" zoomScale="60" zoomScaleNormal="75" workbookViewId="0" topLeftCell="A31">
      <selection activeCell="I26" sqref="I22:U26"/>
    </sheetView>
  </sheetViews>
  <sheetFormatPr defaultColWidth="11.421875" defaultRowHeight="12.75"/>
  <cols>
    <col min="1" max="1" width="68.28125" style="9" bestFit="1" customWidth="1"/>
    <col min="2" max="7" width="14.7109375" style="4" customWidth="1"/>
    <col min="8" max="8" width="4.7109375" style="9" customWidth="1"/>
    <col min="9" max="16384" width="11.421875" style="9" customWidth="1"/>
  </cols>
  <sheetData>
    <row r="1" spans="1:7" s="23" customFormat="1" ht="18" customHeight="1">
      <c r="A1" s="387" t="s">
        <v>250</v>
      </c>
      <c r="B1" s="387"/>
      <c r="C1" s="387"/>
      <c r="D1" s="387"/>
      <c r="E1" s="387"/>
      <c r="F1" s="387"/>
      <c r="G1" s="387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95" t="s">
        <v>290</v>
      </c>
      <c r="B3" s="395"/>
      <c r="C3" s="395"/>
      <c r="D3" s="395"/>
      <c r="E3" s="395"/>
      <c r="F3" s="395"/>
      <c r="G3" s="395"/>
      <c r="H3" s="77"/>
      <c r="I3" s="77"/>
      <c r="J3" s="14"/>
    </row>
    <row r="4" spans="1:10" ht="12.75" customHeight="1" thickBot="1">
      <c r="A4" s="103"/>
      <c r="B4" s="103"/>
      <c r="C4" s="103"/>
      <c r="D4" s="103"/>
      <c r="E4" s="103"/>
      <c r="F4" s="103"/>
      <c r="G4" s="133"/>
      <c r="H4" s="14"/>
      <c r="I4" s="14"/>
      <c r="J4" s="14"/>
    </row>
    <row r="5" spans="1:7" ht="12.75" customHeight="1">
      <c r="A5" s="388" t="s">
        <v>236</v>
      </c>
      <c r="B5" s="462">
        <v>2009</v>
      </c>
      <c r="C5" s="463"/>
      <c r="D5" s="464"/>
      <c r="E5" s="465">
        <v>2010</v>
      </c>
      <c r="F5" s="466"/>
      <c r="G5" s="467"/>
    </row>
    <row r="6" spans="1:8" ht="12.75" customHeight="1" thickBot="1">
      <c r="A6" s="468"/>
      <c r="B6" s="197" t="s">
        <v>29</v>
      </c>
      <c r="C6" s="197" t="s">
        <v>30</v>
      </c>
      <c r="D6" s="197" t="s">
        <v>31</v>
      </c>
      <c r="E6" s="198" t="s">
        <v>29</v>
      </c>
      <c r="F6" s="197" t="s">
        <v>30</v>
      </c>
      <c r="G6" s="199" t="s">
        <v>31</v>
      </c>
      <c r="H6" s="4"/>
    </row>
    <row r="7" spans="1:10" ht="12.75" customHeight="1">
      <c r="A7" s="325" t="s">
        <v>338</v>
      </c>
      <c r="B7" s="180">
        <v>96.18333333333334</v>
      </c>
      <c r="C7" s="180">
        <v>102.21666666666665</v>
      </c>
      <c r="D7" s="180">
        <v>99.2</v>
      </c>
      <c r="E7" s="180">
        <v>95.68333333333332</v>
      </c>
      <c r="F7" s="180">
        <v>105.91666666666667</v>
      </c>
      <c r="G7" s="181">
        <v>100.8</v>
      </c>
      <c r="I7" s="51"/>
      <c r="J7" s="51"/>
    </row>
    <row r="8" spans="1:10" ht="12.75" customHeight="1">
      <c r="A8" s="325" t="s">
        <v>339</v>
      </c>
      <c r="B8" s="182">
        <v>58.26666666666667</v>
      </c>
      <c r="C8" s="182">
        <v>72.06666666666666</v>
      </c>
      <c r="D8" s="182">
        <v>65.16666666666667</v>
      </c>
      <c r="E8" s="182">
        <v>65.41666666666667</v>
      </c>
      <c r="F8" s="182">
        <v>79.81666666666666</v>
      </c>
      <c r="G8" s="183">
        <v>72.61666666666667</v>
      </c>
      <c r="I8" s="51"/>
      <c r="J8" s="51"/>
    </row>
    <row r="9" spans="1:10" ht="12.75" customHeight="1">
      <c r="A9" s="325" t="s">
        <v>340</v>
      </c>
      <c r="B9" s="182">
        <v>84.11666666666666</v>
      </c>
      <c r="C9" s="182">
        <v>106.33333333333333</v>
      </c>
      <c r="D9" s="182">
        <v>95.225</v>
      </c>
      <c r="E9" s="182">
        <v>89.16666666666667</v>
      </c>
      <c r="F9" s="182">
        <v>107.36666666666667</v>
      </c>
      <c r="G9" s="183">
        <v>98.26666666666668</v>
      </c>
      <c r="I9" s="51"/>
      <c r="J9" s="51"/>
    </row>
    <row r="10" spans="1:10" ht="12.75" customHeight="1">
      <c r="A10" s="325" t="s">
        <v>341</v>
      </c>
      <c r="B10" s="182">
        <v>125.46666666666668</v>
      </c>
      <c r="C10" s="182">
        <v>90.18333333333334</v>
      </c>
      <c r="D10" s="182">
        <v>107.825</v>
      </c>
      <c r="E10" s="182">
        <v>154.36666666666667</v>
      </c>
      <c r="F10" s="182">
        <v>97.65</v>
      </c>
      <c r="G10" s="183">
        <v>126.00833333333335</v>
      </c>
      <c r="I10" s="51"/>
      <c r="J10" s="51"/>
    </row>
    <row r="11" spans="1:10" ht="12.75" customHeight="1">
      <c r="A11" s="325" t="s">
        <v>230</v>
      </c>
      <c r="B11" s="182">
        <v>98.48333333333333</v>
      </c>
      <c r="C11" s="182">
        <v>93.88333333333334</v>
      </c>
      <c r="D11" s="182">
        <v>96.18333333333334</v>
      </c>
      <c r="E11" s="182">
        <v>100.51666666666667</v>
      </c>
      <c r="F11" s="182">
        <v>88.6</v>
      </c>
      <c r="G11" s="183">
        <v>94.55833333333334</v>
      </c>
      <c r="I11" s="51"/>
      <c r="J11" s="51"/>
    </row>
    <row r="12" spans="1:10" ht="12.75" customHeight="1">
      <c r="A12" s="325" t="s">
        <v>342</v>
      </c>
      <c r="B12" s="182">
        <v>98.85</v>
      </c>
      <c r="C12" s="182">
        <v>98.38333333333333</v>
      </c>
      <c r="D12" s="182">
        <v>98.61666666666667</v>
      </c>
      <c r="E12" s="182">
        <v>103.05</v>
      </c>
      <c r="F12" s="182">
        <v>103.98333333333335</v>
      </c>
      <c r="G12" s="183">
        <v>103.51666666666668</v>
      </c>
      <c r="I12" s="51"/>
      <c r="J12" s="51"/>
    </row>
    <row r="13" spans="1:10" ht="12.75" customHeight="1">
      <c r="A13" s="326" t="s">
        <v>343</v>
      </c>
      <c r="B13" s="182">
        <v>101.66666666666667</v>
      </c>
      <c r="C13" s="182">
        <v>104.15</v>
      </c>
      <c r="D13" s="182">
        <v>102.90833333333333</v>
      </c>
      <c r="E13" s="182">
        <v>106.71666666666665</v>
      </c>
      <c r="F13" s="182">
        <v>108.38333333333334</v>
      </c>
      <c r="G13" s="183">
        <v>107.55</v>
      </c>
      <c r="I13" s="51"/>
      <c r="J13" s="51"/>
    </row>
    <row r="14" spans="1:10" ht="12.75" customHeight="1">
      <c r="A14" s="327" t="s">
        <v>231</v>
      </c>
      <c r="B14" s="182">
        <v>110.53333333333335</v>
      </c>
      <c r="C14" s="182">
        <v>108.31666666666668</v>
      </c>
      <c r="D14" s="182">
        <v>109.425</v>
      </c>
      <c r="E14" s="182">
        <v>101.83333333333333</v>
      </c>
      <c r="F14" s="182">
        <v>110.96666666666665</v>
      </c>
      <c r="G14" s="183">
        <v>106.4</v>
      </c>
      <c r="I14" s="51"/>
      <c r="J14" s="51"/>
    </row>
    <row r="15" spans="1:10" ht="12.75" customHeight="1">
      <c r="A15" s="326" t="s">
        <v>344</v>
      </c>
      <c r="B15" s="182">
        <v>93.51666666666667</v>
      </c>
      <c r="C15" s="182">
        <v>97.51666666666667</v>
      </c>
      <c r="D15" s="182">
        <v>95.51666666666667</v>
      </c>
      <c r="E15" s="182">
        <v>93.3</v>
      </c>
      <c r="F15" s="182">
        <v>98.01666666666667</v>
      </c>
      <c r="G15" s="183">
        <v>95.65833333333333</v>
      </c>
      <c r="I15" s="51"/>
      <c r="J15" s="51"/>
    </row>
    <row r="16" spans="1:10" ht="12.75" customHeight="1">
      <c r="A16" s="186"/>
      <c r="B16" s="182"/>
      <c r="C16" s="182"/>
      <c r="D16" s="182"/>
      <c r="E16" s="182"/>
      <c r="F16" s="182"/>
      <c r="G16" s="183"/>
      <c r="I16" s="51"/>
      <c r="J16" s="51"/>
    </row>
    <row r="17" spans="1:10" ht="12.75" customHeight="1">
      <c r="A17" s="187" t="s">
        <v>252</v>
      </c>
      <c r="B17" s="188">
        <v>100.13333333333334</v>
      </c>
      <c r="C17" s="188">
        <v>101.3</v>
      </c>
      <c r="D17" s="188">
        <v>100.71666666666667</v>
      </c>
      <c r="E17" s="188">
        <v>102.06666666666668</v>
      </c>
      <c r="F17" s="188">
        <v>103.65</v>
      </c>
      <c r="G17" s="189">
        <v>102.85833333333333</v>
      </c>
      <c r="I17" s="51"/>
      <c r="J17" s="51"/>
    </row>
    <row r="18" spans="1:10" ht="12.75" customHeight="1">
      <c r="A18" s="324"/>
      <c r="B18" s="188"/>
      <c r="C18" s="188"/>
      <c r="D18" s="188"/>
      <c r="E18" s="188"/>
      <c r="F18" s="188"/>
      <c r="G18" s="189"/>
      <c r="I18" s="51"/>
      <c r="J18" s="51"/>
    </row>
    <row r="19" spans="1:10" ht="12.75" customHeight="1">
      <c r="A19" s="325" t="s">
        <v>345</v>
      </c>
      <c r="B19" s="182">
        <v>83.71666666666665</v>
      </c>
      <c r="C19" s="182">
        <v>70.71666666666668</v>
      </c>
      <c r="D19" s="182">
        <v>77.21666666666667</v>
      </c>
      <c r="E19" s="182">
        <v>81.05</v>
      </c>
      <c r="F19" s="182">
        <v>78.1</v>
      </c>
      <c r="G19" s="183">
        <v>79.575</v>
      </c>
      <c r="I19" s="51"/>
      <c r="J19" s="51"/>
    </row>
    <row r="20" spans="1:10" ht="12.75" customHeight="1">
      <c r="A20" s="325" t="s">
        <v>232</v>
      </c>
      <c r="B20" s="184">
        <v>88.06666666666666</v>
      </c>
      <c r="C20" s="184">
        <v>97.21666666666665</v>
      </c>
      <c r="D20" s="184">
        <v>92.64166666666665</v>
      </c>
      <c r="E20" s="184">
        <v>83.75</v>
      </c>
      <c r="F20" s="184">
        <v>99.16666666666667</v>
      </c>
      <c r="G20" s="185">
        <v>91.45833333333334</v>
      </c>
      <c r="I20" s="51"/>
      <c r="J20" s="51"/>
    </row>
    <row r="21" spans="1:10" ht="12.75" customHeight="1">
      <c r="A21" s="325" t="s">
        <v>347</v>
      </c>
      <c r="B21" s="184">
        <v>95.73333333333333</v>
      </c>
      <c r="C21" s="184">
        <v>105.53333333333335</v>
      </c>
      <c r="D21" s="184">
        <v>100.63333333333334</v>
      </c>
      <c r="E21" s="184">
        <v>84.08333333333333</v>
      </c>
      <c r="F21" s="184">
        <v>86.48333333333333</v>
      </c>
      <c r="G21" s="185">
        <v>85.28333333333333</v>
      </c>
      <c r="I21" s="51"/>
      <c r="J21" s="51"/>
    </row>
    <row r="22" spans="1:10" ht="12.75" customHeight="1">
      <c r="A22" s="325" t="s">
        <v>346</v>
      </c>
      <c r="B22" s="184">
        <v>100.78333333333332</v>
      </c>
      <c r="C22" s="184">
        <v>111.15</v>
      </c>
      <c r="D22" s="184">
        <v>105.96666666666665</v>
      </c>
      <c r="E22" s="184">
        <v>99.81666666666666</v>
      </c>
      <c r="F22" s="184">
        <v>105.76666666666667</v>
      </c>
      <c r="G22" s="185">
        <v>102.79166666666666</v>
      </c>
      <c r="I22" s="51"/>
      <c r="J22" s="51"/>
    </row>
    <row r="23" spans="1:10" ht="12.75" customHeight="1">
      <c r="A23" s="130"/>
      <c r="B23" s="182"/>
      <c r="C23" s="182"/>
      <c r="D23" s="182"/>
      <c r="E23" s="182"/>
      <c r="F23" s="182"/>
      <c r="G23" s="183"/>
      <c r="I23" s="51"/>
      <c r="J23" s="51"/>
    </row>
    <row r="24" spans="1:10" ht="12.75" customHeight="1">
      <c r="A24" s="190" t="s">
        <v>253</v>
      </c>
      <c r="B24" s="188">
        <v>93.43333333333334</v>
      </c>
      <c r="C24" s="188">
        <v>101.23333333333333</v>
      </c>
      <c r="D24" s="188">
        <v>97.33333333333334</v>
      </c>
      <c r="E24" s="188">
        <v>94.3</v>
      </c>
      <c r="F24" s="188">
        <v>95.23333333333333</v>
      </c>
      <c r="G24" s="189">
        <v>91.65833333333333</v>
      </c>
      <c r="I24" s="51"/>
      <c r="J24" s="51"/>
    </row>
    <row r="25" spans="1:10" ht="12.75" customHeight="1">
      <c r="A25" s="191"/>
      <c r="B25" s="188"/>
      <c r="C25" s="188"/>
      <c r="D25" s="188"/>
      <c r="E25" s="188"/>
      <c r="F25" s="188"/>
      <c r="G25" s="189"/>
      <c r="I25" s="51"/>
      <c r="J25" s="51"/>
    </row>
    <row r="26" spans="1:10" ht="12.75" customHeight="1" thickBot="1">
      <c r="A26" s="192" t="s">
        <v>254</v>
      </c>
      <c r="B26" s="193">
        <v>82.73333333333333</v>
      </c>
      <c r="C26" s="193">
        <v>82.51666666666667</v>
      </c>
      <c r="D26" s="193">
        <v>82.625</v>
      </c>
      <c r="E26" s="193">
        <v>84.33333333333333</v>
      </c>
      <c r="F26" s="193">
        <v>82.36666666666667</v>
      </c>
      <c r="G26" s="194">
        <v>83.35</v>
      </c>
      <c r="I26" s="51"/>
      <c r="J26" s="51"/>
    </row>
    <row r="27" spans="1:10" ht="12.75" customHeight="1">
      <c r="A27" s="195" t="s">
        <v>38</v>
      </c>
      <c r="B27" s="196"/>
      <c r="C27" s="196"/>
      <c r="D27" s="196"/>
      <c r="E27" s="196"/>
      <c r="F27" s="196"/>
      <c r="G27" s="196"/>
      <c r="I27" s="51"/>
      <c r="J27" s="51"/>
    </row>
    <row r="28" spans="1:10" ht="12.75" customHeight="1">
      <c r="A28" s="88" t="s">
        <v>167</v>
      </c>
      <c r="B28" s="5"/>
      <c r="C28" s="5"/>
      <c r="D28" s="5"/>
      <c r="E28" s="5"/>
      <c r="F28" s="5"/>
      <c r="G28" s="5"/>
      <c r="I28" s="51"/>
      <c r="J28" s="51"/>
    </row>
    <row r="29" spans="1:10" ht="12.75" customHeight="1">
      <c r="A29" s="21" t="s">
        <v>237</v>
      </c>
      <c r="B29" s="1"/>
      <c r="C29" s="1"/>
      <c r="D29" s="19"/>
      <c r="E29" s="1"/>
      <c r="F29" s="1"/>
      <c r="G29" s="19"/>
      <c r="I29" s="51"/>
      <c r="J29" s="51"/>
    </row>
  </sheetData>
  <mergeCells count="5">
    <mergeCell ref="A1:G1"/>
    <mergeCell ref="B5:D5"/>
    <mergeCell ref="E5:G5"/>
    <mergeCell ref="A5:A6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514">
    <pageSetUpPr fitToPage="1"/>
  </sheetPr>
  <dimension ref="A1:J14"/>
  <sheetViews>
    <sheetView showGridLines="0" view="pageBreakPreview" zoomScale="60" zoomScaleNormal="75" workbookViewId="0" topLeftCell="A1">
      <selection activeCell="D54" sqref="D54"/>
    </sheetView>
  </sheetViews>
  <sheetFormatPr defaultColWidth="11.421875" defaultRowHeight="12.75"/>
  <cols>
    <col min="1" max="1" width="40.7109375" style="9" customWidth="1"/>
    <col min="2" max="7" width="14.7109375" style="4" customWidth="1"/>
    <col min="8" max="16384" width="11.421875" style="9" customWidth="1"/>
  </cols>
  <sheetData>
    <row r="1" spans="1:7" s="23" customFormat="1" ht="18" customHeight="1">
      <c r="A1" s="387" t="s">
        <v>250</v>
      </c>
      <c r="B1" s="387"/>
      <c r="C1" s="387"/>
      <c r="D1" s="387"/>
      <c r="E1" s="387"/>
      <c r="F1" s="387"/>
      <c r="G1" s="387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95" t="s">
        <v>291</v>
      </c>
      <c r="B3" s="395"/>
      <c r="C3" s="395"/>
      <c r="D3" s="395"/>
      <c r="E3" s="395"/>
      <c r="F3" s="395"/>
      <c r="G3" s="395"/>
      <c r="H3" s="77"/>
      <c r="I3" s="77"/>
      <c r="J3" s="14"/>
    </row>
    <row r="4" spans="1:10" ht="12.75" customHeight="1" thickBot="1">
      <c r="A4" s="103"/>
      <c r="B4" s="103"/>
      <c r="C4" s="103"/>
      <c r="D4" s="103"/>
      <c r="E4" s="103"/>
      <c r="F4" s="103"/>
      <c r="G4" s="133"/>
      <c r="H4" s="14"/>
      <c r="I4" s="14"/>
      <c r="J4" s="14"/>
    </row>
    <row r="5" spans="1:7" ht="12.75" customHeight="1">
      <c r="A5" s="388" t="s">
        <v>228</v>
      </c>
      <c r="B5" s="465">
        <v>2009</v>
      </c>
      <c r="C5" s="466"/>
      <c r="D5" s="467"/>
      <c r="E5" s="465">
        <v>2010</v>
      </c>
      <c r="F5" s="466"/>
      <c r="G5" s="467"/>
    </row>
    <row r="6" spans="1:8" ht="12.75" customHeight="1" thickBot="1">
      <c r="A6" s="390"/>
      <c r="B6" s="198" t="s">
        <v>29</v>
      </c>
      <c r="C6" s="197" t="s">
        <v>30</v>
      </c>
      <c r="D6" s="199" t="s">
        <v>31</v>
      </c>
      <c r="E6" s="198" t="s">
        <v>29</v>
      </c>
      <c r="F6" s="197" t="s">
        <v>30</v>
      </c>
      <c r="G6" s="199" t="s">
        <v>31</v>
      </c>
      <c r="H6" s="4"/>
    </row>
    <row r="7" spans="1:10" ht="12.75" customHeight="1">
      <c r="A7" s="119" t="s">
        <v>245</v>
      </c>
      <c r="B7" s="180"/>
      <c r="C7" s="180"/>
      <c r="D7" s="181"/>
      <c r="E7" s="180"/>
      <c r="F7" s="180"/>
      <c r="G7" s="181"/>
      <c r="I7" s="51"/>
      <c r="J7" s="51"/>
    </row>
    <row r="8" spans="1:10" ht="12.75" customHeight="1">
      <c r="A8" s="200" t="s">
        <v>224</v>
      </c>
      <c r="B8" s="182">
        <v>60.5</v>
      </c>
      <c r="C8" s="182">
        <v>55.8</v>
      </c>
      <c r="D8" s="183">
        <f>(B8+C8)/2</f>
        <v>58.15</v>
      </c>
      <c r="E8" s="182">
        <v>56.03</v>
      </c>
      <c r="F8" s="182">
        <v>52.01</v>
      </c>
      <c r="G8" s="183">
        <f>(E8+F8)/2</f>
        <v>54.019999999999996</v>
      </c>
      <c r="I8" s="51"/>
      <c r="J8" s="51"/>
    </row>
    <row r="9" spans="1:10" ht="12.75" customHeight="1">
      <c r="A9" s="113" t="s">
        <v>233</v>
      </c>
      <c r="B9" s="182">
        <v>92.41666666666667</v>
      </c>
      <c r="C9" s="182">
        <v>91.26666666666667</v>
      </c>
      <c r="D9" s="183">
        <f>(B9+C9)/2</f>
        <v>91.84166666666667</v>
      </c>
      <c r="E9" s="182">
        <v>99.1</v>
      </c>
      <c r="F9" s="182">
        <v>93.8</v>
      </c>
      <c r="G9" s="183">
        <f>(E9+F9)/2</f>
        <v>96.44999999999999</v>
      </c>
      <c r="I9" s="51"/>
      <c r="J9" s="51"/>
    </row>
    <row r="10" spans="1:10" ht="12.75" customHeight="1">
      <c r="A10" s="113" t="s">
        <v>234</v>
      </c>
      <c r="B10" s="182"/>
      <c r="C10" s="182"/>
      <c r="D10" s="183"/>
      <c r="E10" s="182"/>
      <c r="F10" s="182"/>
      <c r="G10" s="183"/>
      <c r="I10" s="51"/>
      <c r="J10" s="51"/>
    </row>
    <row r="11" spans="1:10" ht="12.75" customHeight="1">
      <c r="A11" s="200" t="s">
        <v>225</v>
      </c>
      <c r="B11" s="182">
        <v>83.71666666666667</v>
      </c>
      <c r="C11" s="182">
        <v>81.18333333333334</v>
      </c>
      <c r="D11" s="183">
        <f>(B11+C11)/2</f>
        <v>82.45</v>
      </c>
      <c r="E11" s="182">
        <v>84.71</v>
      </c>
      <c r="F11" s="182">
        <v>51.41</v>
      </c>
      <c r="G11" s="183">
        <f>(E11+F11)/2</f>
        <v>68.06</v>
      </c>
      <c r="I11" s="51"/>
      <c r="J11" s="51"/>
    </row>
    <row r="12" spans="1:7" ht="13.5" thickBot="1">
      <c r="A12" s="153" t="s">
        <v>235</v>
      </c>
      <c r="B12" s="201">
        <v>66.61666666666667</v>
      </c>
      <c r="C12" s="201">
        <v>67</v>
      </c>
      <c r="D12" s="202">
        <f>(B12+C12)/2</f>
        <v>66.80833333333334</v>
      </c>
      <c r="E12" s="201">
        <v>59.86</v>
      </c>
      <c r="F12" s="201">
        <v>56.28</v>
      </c>
      <c r="G12" s="183">
        <f>(E12+F12)/2</f>
        <v>58.07</v>
      </c>
    </row>
    <row r="13" spans="1:7" ht="12.75" customHeight="1">
      <c r="A13" s="195" t="s">
        <v>38</v>
      </c>
      <c r="B13" s="196"/>
      <c r="C13" s="196"/>
      <c r="D13" s="196"/>
      <c r="E13" s="196"/>
      <c r="F13" s="196"/>
      <c r="G13" s="196"/>
    </row>
    <row r="14" spans="1:9" ht="12.75" customHeight="1">
      <c r="A14" s="21" t="s">
        <v>229</v>
      </c>
      <c r="B14" s="1"/>
      <c r="C14" s="1"/>
      <c r="D14" s="19"/>
      <c r="E14" s="1"/>
      <c r="F14" s="1"/>
      <c r="G14" s="19"/>
      <c r="I14" s="22"/>
    </row>
  </sheetData>
  <mergeCells count="5">
    <mergeCell ref="A1:G1"/>
    <mergeCell ref="A3:G3"/>
    <mergeCell ref="B5:D5"/>
    <mergeCell ref="E5:G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/>
  <dimension ref="A1:J37"/>
  <sheetViews>
    <sheetView showGridLines="0" view="pageBreakPreview" zoomScale="60" zoomScaleNormal="75" workbookViewId="0" topLeftCell="A1">
      <selection activeCell="B35" sqref="B35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16.71093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87" t="s">
        <v>250</v>
      </c>
      <c r="B1" s="387"/>
      <c r="C1" s="387"/>
      <c r="D1" s="387"/>
      <c r="E1" s="387"/>
      <c r="F1" s="86"/>
      <c r="G1" s="61"/>
      <c r="H1" s="62"/>
      <c r="I1" s="62"/>
      <c r="J1" s="62"/>
    </row>
    <row r="2" spans="1:7" ht="12.75" customHeight="1">
      <c r="A2" s="21"/>
      <c r="B2" s="6"/>
      <c r="C2" s="6"/>
      <c r="D2" s="6"/>
      <c r="E2" s="6"/>
      <c r="F2" s="6"/>
      <c r="G2" s="61"/>
    </row>
    <row r="3" spans="1:7" ht="15" customHeight="1">
      <c r="A3" s="395" t="s">
        <v>282</v>
      </c>
      <c r="B3" s="395"/>
      <c r="C3" s="395"/>
      <c r="D3" s="395"/>
      <c r="E3" s="395"/>
      <c r="F3" s="77"/>
      <c r="G3" s="61"/>
    </row>
    <row r="4" spans="1:7" ht="15" customHeight="1">
      <c r="A4" s="395" t="s">
        <v>349</v>
      </c>
      <c r="B4" s="395"/>
      <c r="C4" s="395"/>
      <c r="D4" s="395"/>
      <c r="E4" s="395"/>
      <c r="F4" s="77"/>
      <c r="G4" s="61"/>
    </row>
    <row r="5" spans="1:7" ht="12.75" customHeight="1" thickBot="1">
      <c r="A5" s="103"/>
      <c r="B5" s="103"/>
      <c r="C5" s="103"/>
      <c r="D5" s="103"/>
      <c r="E5" s="103"/>
      <c r="F5" s="24"/>
      <c r="G5" s="61"/>
    </row>
    <row r="6" spans="1:7" ht="12.75" customHeight="1">
      <c r="A6" s="388" t="s">
        <v>0</v>
      </c>
      <c r="B6" s="396" t="s">
        <v>1</v>
      </c>
      <c r="C6" s="397"/>
      <c r="D6" s="391" t="s">
        <v>2</v>
      </c>
      <c r="E6" s="398"/>
      <c r="F6" s="72"/>
      <c r="G6" s="61"/>
    </row>
    <row r="7" spans="1:7" ht="12.75" customHeight="1">
      <c r="A7" s="389"/>
      <c r="B7" s="393" t="s">
        <v>3</v>
      </c>
      <c r="C7" s="385" t="s">
        <v>204</v>
      </c>
      <c r="D7" s="385" t="s">
        <v>3</v>
      </c>
      <c r="E7" s="399" t="s">
        <v>204</v>
      </c>
      <c r="F7" s="72"/>
      <c r="G7" s="61"/>
    </row>
    <row r="8" spans="1:7" ht="12.75" customHeight="1" thickBot="1">
      <c r="A8" s="390"/>
      <c r="B8" s="394"/>
      <c r="C8" s="386"/>
      <c r="D8" s="386"/>
      <c r="E8" s="400"/>
      <c r="F8" s="53"/>
      <c r="G8" s="61"/>
    </row>
    <row r="9" spans="1:7" ht="12.75" customHeight="1">
      <c r="A9" s="104" t="s">
        <v>4</v>
      </c>
      <c r="B9" s="105">
        <v>6648</v>
      </c>
      <c r="C9" s="106">
        <f aca="true" t="shared" si="0" ref="C9:C26">(B9/$B$28)*100</f>
        <v>13.310108715238153</v>
      </c>
      <c r="D9" s="105">
        <v>7335</v>
      </c>
      <c r="E9" s="107">
        <f aca="true" t="shared" si="1" ref="E9:E26">(D9/$D$28)*100</f>
        <v>13.60146862483311</v>
      </c>
      <c r="F9" s="94"/>
      <c r="G9" s="61"/>
    </row>
    <row r="10" spans="1:7" ht="12.75" customHeight="1">
      <c r="A10" s="108" t="s">
        <v>5</v>
      </c>
      <c r="B10" s="109">
        <v>1330</v>
      </c>
      <c r="C10" s="110">
        <f t="shared" si="0"/>
        <v>2.6628225919474646</v>
      </c>
      <c r="D10" s="109">
        <v>1456</v>
      </c>
      <c r="E10" s="111">
        <f t="shared" si="1"/>
        <v>2.699896157840083</v>
      </c>
      <c r="F10" s="94"/>
      <c r="G10" s="61"/>
    </row>
    <row r="11" spans="1:7" ht="12.75" customHeight="1">
      <c r="A11" s="112" t="s">
        <v>6</v>
      </c>
      <c r="B11" s="109">
        <v>958</v>
      </c>
      <c r="C11" s="110">
        <f t="shared" si="0"/>
        <v>1.918033115102008</v>
      </c>
      <c r="D11" s="109">
        <v>1072</v>
      </c>
      <c r="E11" s="111">
        <f t="shared" si="1"/>
        <v>1.9878356326954456</v>
      </c>
      <c r="F11" s="94"/>
      <c r="G11" s="61"/>
    </row>
    <row r="12" spans="1:7" ht="12.75" customHeight="1">
      <c r="A12" s="108" t="s">
        <v>7</v>
      </c>
      <c r="B12" s="109">
        <v>1330</v>
      </c>
      <c r="C12" s="110">
        <f t="shared" si="0"/>
        <v>2.6628225919474646</v>
      </c>
      <c r="D12" s="109">
        <v>1399</v>
      </c>
      <c r="E12" s="111">
        <f t="shared" si="1"/>
        <v>2.594199673638926</v>
      </c>
      <c r="F12" s="94"/>
      <c r="G12" s="61"/>
    </row>
    <row r="13" spans="1:7" ht="12.75" customHeight="1">
      <c r="A13" s="108" t="s">
        <v>8</v>
      </c>
      <c r="B13" s="109">
        <v>1565</v>
      </c>
      <c r="C13" s="110">
        <f t="shared" si="0"/>
        <v>3.1333213205998356</v>
      </c>
      <c r="D13" s="109">
        <v>1710</v>
      </c>
      <c r="E13" s="111">
        <f t="shared" si="1"/>
        <v>3.170894526034713</v>
      </c>
      <c r="F13" s="94"/>
      <c r="G13" s="61"/>
    </row>
    <row r="14" spans="1:7" ht="12.75" customHeight="1">
      <c r="A14" s="108" t="s">
        <v>9</v>
      </c>
      <c r="B14" s="109">
        <v>534</v>
      </c>
      <c r="C14" s="110">
        <f t="shared" si="0"/>
        <v>1.0691332812781549</v>
      </c>
      <c r="D14" s="109">
        <v>575</v>
      </c>
      <c r="E14" s="111">
        <f t="shared" si="1"/>
        <v>1.066236463432725</v>
      </c>
      <c r="F14" s="94"/>
      <c r="G14" s="61"/>
    </row>
    <row r="15" spans="1:7" ht="12.75" customHeight="1">
      <c r="A15" s="108" t="s">
        <v>10</v>
      </c>
      <c r="B15" s="109">
        <v>2592</v>
      </c>
      <c r="C15" s="110">
        <f t="shared" si="0"/>
        <v>5.189500870923179</v>
      </c>
      <c r="D15" s="109">
        <v>2792</v>
      </c>
      <c r="E15" s="111">
        <f t="shared" si="1"/>
        <v>5.177273401572467</v>
      </c>
      <c r="F15" s="94"/>
      <c r="G15" s="61"/>
    </row>
    <row r="16" spans="1:7" ht="12.75" customHeight="1">
      <c r="A16" s="112" t="s">
        <v>11</v>
      </c>
      <c r="B16" s="109">
        <v>2681</v>
      </c>
      <c r="C16" s="110">
        <f t="shared" si="0"/>
        <v>5.367689751136204</v>
      </c>
      <c r="D16" s="109">
        <v>2918</v>
      </c>
      <c r="E16" s="111">
        <f t="shared" si="1"/>
        <v>5.410918261385551</v>
      </c>
      <c r="F16" s="94"/>
      <c r="G16" s="61"/>
    </row>
    <row r="17" spans="1:7" ht="12.75" customHeight="1">
      <c r="A17" s="112" t="s">
        <v>12</v>
      </c>
      <c r="B17" s="109">
        <v>9256</v>
      </c>
      <c r="C17" s="110">
        <f t="shared" si="0"/>
        <v>18.531643542154683</v>
      </c>
      <c r="D17" s="109">
        <v>9932</v>
      </c>
      <c r="E17" s="111">
        <f t="shared" si="1"/>
        <v>18.417148790980566</v>
      </c>
      <c r="F17" s="94"/>
      <c r="G17" s="61"/>
    </row>
    <row r="18" spans="1:9" ht="12.75" customHeight="1">
      <c r="A18" s="112" t="s">
        <v>18</v>
      </c>
      <c r="B18" s="109">
        <v>5863</v>
      </c>
      <c r="C18" s="110">
        <f t="shared" si="0"/>
        <v>11.738442749314274</v>
      </c>
      <c r="D18" s="109">
        <v>6361</v>
      </c>
      <c r="E18" s="111">
        <f t="shared" si="1"/>
        <v>11.795356771992287</v>
      </c>
      <c r="F18" s="94"/>
      <c r="G18" s="61"/>
      <c r="I18" s="73"/>
    </row>
    <row r="19" spans="1:9" ht="12.75" customHeight="1">
      <c r="A19" s="112" t="s">
        <v>13</v>
      </c>
      <c r="B19" s="109">
        <v>1057</v>
      </c>
      <c r="C19" s="110">
        <f t="shared" si="0"/>
        <v>2.11624321781088</v>
      </c>
      <c r="D19" s="109">
        <v>1147</v>
      </c>
      <c r="E19" s="111">
        <f t="shared" si="1"/>
        <v>2.1269099540127576</v>
      </c>
      <c r="F19" s="94"/>
      <c r="G19" s="61"/>
      <c r="I19" s="72"/>
    </row>
    <row r="20" spans="1:9" ht="12.75" customHeight="1">
      <c r="A20" s="112" t="s">
        <v>14</v>
      </c>
      <c r="B20" s="109">
        <v>3311</v>
      </c>
      <c r="C20" s="110">
        <f t="shared" si="0"/>
        <v>6.629026768374477</v>
      </c>
      <c r="D20" s="109">
        <v>3609</v>
      </c>
      <c r="E20" s="111">
        <f t="shared" si="1"/>
        <v>6.692256341789052</v>
      </c>
      <c r="F20" s="94"/>
      <c r="G20" s="61"/>
      <c r="I20" s="72"/>
    </row>
    <row r="21" spans="1:9" ht="12.75" customHeight="1">
      <c r="A21" s="113" t="s">
        <v>39</v>
      </c>
      <c r="B21" s="109">
        <v>7142</v>
      </c>
      <c r="C21" s="110">
        <f t="shared" si="0"/>
        <v>14.299157106532926</v>
      </c>
      <c r="D21" s="109">
        <v>7696</v>
      </c>
      <c r="E21" s="111">
        <f t="shared" si="1"/>
        <v>14.270879691440438</v>
      </c>
      <c r="F21" s="94"/>
      <c r="G21" s="61"/>
      <c r="I21" s="72"/>
    </row>
    <row r="22" spans="1:9" ht="12.75" customHeight="1">
      <c r="A22" s="113" t="s">
        <v>15</v>
      </c>
      <c r="B22" s="109">
        <v>1696</v>
      </c>
      <c r="C22" s="110">
        <f t="shared" si="0"/>
        <v>3.3955993352954126</v>
      </c>
      <c r="D22" s="109">
        <v>1801</v>
      </c>
      <c r="E22" s="111">
        <f t="shared" si="1"/>
        <v>3.339638035899718</v>
      </c>
      <c r="F22" s="94"/>
      <c r="G22" s="61"/>
      <c r="I22" s="72"/>
    </row>
    <row r="23" spans="1:7" ht="12.75" customHeight="1">
      <c r="A23" s="112" t="s">
        <v>40</v>
      </c>
      <c r="B23" s="109">
        <v>735</v>
      </c>
      <c r="C23" s="110">
        <f t="shared" si="0"/>
        <v>1.4715598534446512</v>
      </c>
      <c r="D23" s="109">
        <v>767</v>
      </c>
      <c r="E23" s="111">
        <f t="shared" si="1"/>
        <v>1.4222667260050437</v>
      </c>
      <c r="F23" s="94"/>
      <c r="G23" s="61"/>
    </row>
    <row r="24" spans="1:7" ht="12.75" customHeight="1">
      <c r="A24" s="112" t="s">
        <v>16</v>
      </c>
      <c r="B24" s="109">
        <v>2769</v>
      </c>
      <c r="C24" s="110">
        <f t="shared" si="0"/>
        <v>5.543876509099645</v>
      </c>
      <c r="D24" s="109">
        <v>2847</v>
      </c>
      <c r="E24" s="111">
        <f t="shared" si="1"/>
        <v>5.279261237205162</v>
      </c>
      <c r="F24" s="94"/>
      <c r="G24" s="61"/>
    </row>
    <row r="25" spans="1:7" ht="12.75" customHeight="1">
      <c r="A25" s="112" t="s">
        <v>17</v>
      </c>
      <c r="B25" s="109">
        <v>451</v>
      </c>
      <c r="C25" s="110">
        <f t="shared" si="0"/>
        <v>0.9029571345626365</v>
      </c>
      <c r="D25" s="109">
        <v>478</v>
      </c>
      <c r="E25" s="111">
        <f t="shared" si="1"/>
        <v>0.886367007862335</v>
      </c>
      <c r="F25" s="94"/>
      <c r="G25" s="61"/>
    </row>
    <row r="26" spans="1:7" ht="12.75" customHeight="1">
      <c r="A26" s="113" t="s">
        <v>19</v>
      </c>
      <c r="B26" s="109">
        <v>29</v>
      </c>
      <c r="C26" s="110">
        <f t="shared" si="0"/>
        <v>0.05806154523795223</v>
      </c>
      <c r="D26" s="109">
        <v>33</v>
      </c>
      <c r="E26" s="111">
        <f t="shared" si="1"/>
        <v>0.06119270137961727</v>
      </c>
      <c r="F26" s="94"/>
      <c r="G26" s="61"/>
    </row>
    <row r="27" spans="1:7" ht="12.75" customHeight="1">
      <c r="A27" s="113"/>
      <c r="B27" s="114"/>
      <c r="C27" s="110"/>
      <c r="D27" s="109"/>
      <c r="E27" s="111"/>
      <c r="F27" s="94"/>
      <c r="G27" s="61"/>
    </row>
    <row r="28" spans="1:7" ht="12.75" customHeight="1" thickBot="1">
      <c r="A28" s="115" t="s">
        <v>257</v>
      </c>
      <c r="B28" s="116">
        <f>SUM(B9:B26)</f>
        <v>49947</v>
      </c>
      <c r="C28" s="117">
        <f>SUM(C9:C26)</f>
        <v>100</v>
      </c>
      <c r="D28" s="116">
        <f>SUM(D9:D26)</f>
        <v>53928</v>
      </c>
      <c r="E28" s="118">
        <f>SUM(E9:E26)</f>
        <v>100</v>
      </c>
      <c r="F28" s="95"/>
      <c r="G28" s="61"/>
    </row>
    <row r="29" spans="1:6" ht="12.75" customHeight="1">
      <c r="A29" s="119" t="s">
        <v>214</v>
      </c>
      <c r="B29" s="120"/>
      <c r="C29" s="121"/>
      <c r="D29" s="122"/>
      <c r="E29" s="123"/>
      <c r="F29" s="11"/>
    </row>
    <row r="30" spans="1:6" ht="12.75">
      <c r="A30" s="5"/>
      <c r="C30" s="9"/>
      <c r="E30" s="9"/>
      <c r="F30" s="9"/>
    </row>
    <row r="31" spans="1:6" ht="12.75">
      <c r="A31" s="5"/>
      <c r="B31" s="9"/>
      <c r="C31" s="9"/>
      <c r="D31" s="9"/>
      <c r="E31" s="9"/>
      <c r="F31" s="9"/>
    </row>
    <row r="32" spans="1:6" ht="12.75">
      <c r="A32" s="5"/>
      <c r="B32" s="9"/>
      <c r="C32" s="9"/>
      <c r="D32" s="9"/>
      <c r="E32" s="9"/>
      <c r="F32" s="9"/>
    </row>
    <row r="33" spans="1:6" ht="12.75">
      <c r="A33" s="5"/>
      <c r="B33" s="9"/>
      <c r="C33" s="9"/>
      <c r="D33" s="9"/>
      <c r="E33" s="9"/>
      <c r="F33" s="9"/>
    </row>
    <row r="34" spans="1:6" ht="12.75">
      <c r="A34" s="5"/>
      <c r="B34" s="9"/>
      <c r="C34" s="9"/>
      <c r="D34" s="9"/>
      <c r="E34" s="9"/>
      <c r="F34" s="9"/>
    </row>
    <row r="35" spans="1:6" ht="12.75">
      <c r="A35" s="5"/>
      <c r="B35" s="9"/>
      <c r="C35" s="9"/>
      <c r="D35" s="9"/>
      <c r="E35" s="9"/>
      <c r="F35" s="9"/>
    </row>
    <row r="36" spans="1:6" ht="12.75">
      <c r="A36" s="13"/>
      <c r="B36" s="13"/>
      <c r="C36" s="13"/>
      <c r="D36" s="9"/>
      <c r="E36" s="9"/>
      <c r="F36" s="9"/>
    </row>
    <row r="37" spans="1:6" ht="12.75">
      <c r="A37" s="5"/>
      <c r="D37" s="13"/>
      <c r="E37" s="13"/>
      <c r="F37" s="9"/>
    </row>
  </sheetData>
  <mergeCells count="10"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</sheetPr>
  <dimension ref="A1:J9"/>
  <sheetViews>
    <sheetView view="pageBreakPreview" zoomScale="60" zoomScaleNormal="75" workbookViewId="0" topLeftCell="A1">
      <selection activeCell="H24" sqref="H24"/>
    </sheetView>
  </sheetViews>
  <sheetFormatPr defaultColWidth="11.421875" defaultRowHeight="12.75"/>
  <cols>
    <col min="1" max="1" width="60.57421875" style="99" bestFit="1" customWidth="1"/>
    <col min="2" max="7" width="14.7109375" style="340" customWidth="1"/>
    <col min="8" max="16384" width="11.421875" style="99" customWidth="1"/>
  </cols>
  <sheetData>
    <row r="1" spans="1:7" s="333" customFormat="1" ht="18" customHeight="1">
      <c r="A1" s="469" t="s">
        <v>250</v>
      </c>
      <c r="B1" s="469"/>
      <c r="C1" s="469"/>
      <c r="D1" s="469"/>
      <c r="E1" s="469"/>
      <c r="F1" s="469"/>
      <c r="G1" s="469"/>
    </row>
    <row r="2" spans="1:7" ht="12.75" customHeight="1">
      <c r="A2" s="334"/>
      <c r="B2" s="335"/>
      <c r="C2" s="335"/>
      <c r="D2" s="335"/>
      <c r="E2" s="335"/>
      <c r="F2" s="335"/>
      <c r="G2" s="335"/>
    </row>
    <row r="3" spans="1:10" ht="15" customHeight="1">
      <c r="A3" s="408" t="s">
        <v>379</v>
      </c>
      <c r="B3" s="408"/>
      <c r="C3" s="408"/>
      <c r="D3" s="408"/>
      <c r="E3" s="408"/>
      <c r="F3" s="408"/>
      <c r="G3" s="408"/>
      <c r="H3" s="336"/>
      <c r="I3" s="336"/>
      <c r="J3" s="98"/>
    </row>
    <row r="4" spans="1:10" ht="12.75" customHeight="1" thickBot="1">
      <c r="A4" s="338"/>
      <c r="B4" s="338"/>
      <c r="C4" s="338"/>
      <c r="D4" s="338"/>
      <c r="E4" s="338"/>
      <c r="F4" s="338"/>
      <c r="G4" s="344"/>
      <c r="H4" s="98"/>
      <c r="I4" s="98"/>
      <c r="J4" s="98"/>
    </row>
    <row r="5" spans="1:7" ht="12.75" customHeight="1">
      <c r="A5" s="388" t="s">
        <v>228</v>
      </c>
      <c r="B5" s="465">
        <v>2009</v>
      </c>
      <c r="C5" s="466"/>
      <c r="D5" s="467"/>
      <c r="E5" s="465">
        <v>2010</v>
      </c>
      <c r="F5" s="466"/>
      <c r="G5" s="467"/>
    </row>
    <row r="6" spans="1:8" ht="12.75" customHeight="1" thickBot="1">
      <c r="A6" s="390"/>
      <c r="B6" s="198" t="s">
        <v>29</v>
      </c>
      <c r="C6" s="197" t="s">
        <v>30</v>
      </c>
      <c r="D6" s="199" t="s">
        <v>31</v>
      </c>
      <c r="E6" s="198" t="s">
        <v>29</v>
      </c>
      <c r="F6" s="197" t="s">
        <v>30</v>
      </c>
      <c r="G6" s="199" t="s">
        <v>31</v>
      </c>
      <c r="H6" s="340"/>
    </row>
    <row r="7" spans="1:10" ht="12.75" customHeight="1" thickBot="1">
      <c r="A7" s="140" t="s">
        <v>380</v>
      </c>
      <c r="B7" s="180">
        <v>95.33</v>
      </c>
      <c r="C7" s="180">
        <v>96.6</v>
      </c>
      <c r="D7" s="181">
        <f>(B7+C7)/2</f>
        <v>95.965</v>
      </c>
      <c r="E7" s="180">
        <v>97.83</v>
      </c>
      <c r="F7" s="180">
        <v>99.75</v>
      </c>
      <c r="G7" s="181">
        <f>(E7+F7)/2</f>
        <v>98.78999999999999</v>
      </c>
      <c r="I7" s="345"/>
      <c r="J7" s="345"/>
    </row>
    <row r="8" spans="1:7" ht="12.75" customHeight="1">
      <c r="A8" s="341" t="s">
        <v>38</v>
      </c>
      <c r="B8" s="342"/>
      <c r="C8" s="342"/>
      <c r="D8" s="342"/>
      <c r="E8" s="342"/>
      <c r="F8" s="342"/>
      <c r="G8" s="342"/>
    </row>
    <row r="9" spans="1:9" ht="12.75" customHeight="1">
      <c r="A9" s="100" t="s">
        <v>229</v>
      </c>
      <c r="B9" s="102"/>
      <c r="C9" s="102"/>
      <c r="D9" s="101"/>
      <c r="E9" s="102"/>
      <c r="F9" s="102"/>
      <c r="G9" s="101"/>
      <c r="I9" s="293"/>
    </row>
  </sheetData>
  <mergeCells count="5">
    <mergeCell ref="A1:G1"/>
    <mergeCell ref="A3:G3"/>
    <mergeCell ref="A5:A6"/>
    <mergeCell ref="B5:D5"/>
    <mergeCell ref="E5:G5"/>
  </mergeCells>
  <printOptions/>
  <pageMargins left="0.75" right="0.75" top="1" bottom="1" header="0" footer="0"/>
  <pageSetup horizontalDpi="600" verticalDpi="600" orientation="portrait" paperSize="9" scale="47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52">
    <pageSetUpPr fitToPage="1"/>
  </sheetPr>
  <dimension ref="A1:J30"/>
  <sheetViews>
    <sheetView showGridLines="0" view="pageBreakPreview" zoomScale="60" zoomScaleNormal="75" workbookViewId="0" topLeftCell="A1">
      <selection activeCell="E13" sqref="E13"/>
    </sheetView>
  </sheetViews>
  <sheetFormatPr defaultColWidth="11.421875" defaultRowHeight="12.75"/>
  <cols>
    <col min="1" max="1" width="39.57421875" style="9" customWidth="1"/>
    <col min="2" max="4" width="24.7109375" style="4" customWidth="1"/>
    <col min="5" max="7" width="14.7109375" style="4" customWidth="1"/>
    <col min="8" max="16384" width="11.421875" style="9" customWidth="1"/>
  </cols>
  <sheetData>
    <row r="1" spans="1:7" s="23" customFormat="1" ht="18" customHeight="1">
      <c r="A1" s="387" t="s">
        <v>250</v>
      </c>
      <c r="B1" s="387"/>
      <c r="C1" s="387"/>
      <c r="D1" s="387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95" t="s">
        <v>292</v>
      </c>
      <c r="B3" s="395"/>
      <c r="C3" s="395"/>
      <c r="D3" s="395"/>
      <c r="E3" s="77"/>
      <c r="F3" s="77"/>
      <c r="G3" s="77"/>
      <c r="H3" s="77"/>
      <c r="I3" s="77"/>
      <c r="J3" s="14"/>
    </row>
    <row r="4" spans="1:7" s="3" customFormat="1" ht="15" customHeight="1">
      <c r="A4" s="395" t="s">
        <v>241</v>
      </c>
      <c r="B4" s="395"/>
      <c r="C4" s="395"/>
      <c r="D4" s="395"/>
      <c r="E4" s="24"/>
      <c r="F4" s="24"/>
      <c r="G4" s="24"/>
    </row>
    <row r="5" spans="1:10" ht="12.75" customHeight="1" thickBot="1">
      <c r="A5" s="103"/>
      <c r="B5" s="103"/>
      <c r="C5" s="103"/>
      <c r="D5" s="103"/>
      <c r="E5" s="24"/>
      <c r="F5" s="24"/>
      <c r="G5" s="61"/>
      <c r="H5" s="14"/>
      <c r="I5" s="14"/>
      <c r="J5" s="14"/>
    </row>
    <row r="6" spans="1:7" ht="12.75" customHeight="1">
      <c r="A6" s="388" t="s">
        <v>236</v>
      </c>
      <c r="B6" s="470" t="s">
        <v>348</v>
      </c>
      <c r="C6" s="471"/>
      <c r="D6" s="472"/>
      <c r="E6" s="9"/>
      <c r="F6" s="9"/>
      <c r="G6" s="9"/>
    </row>
    <row r="7" spans="1:7" ht="12.75" customHeight="1" thickBot="1">
      <c r="A7" s="468"/>
      <c r="B7" s="198" t="s">
        <v>29</v>
      </c>
      <c r="C7" s="197" t="s">
        <v>30</v>
      </c>
      <c r="D7" s="199" t="s">
        <v>31</v>
      </c>
      <c r="F7" s="9"/>
      <c r="G7" s="9"/>
    </row>
    <row r="8" spans="1:7" ht="25.5">
      <c r="A8" s="325" t="s">
        <v>338</v>
      </c>
      <c r="B8" s="180">
        <v>-0.5198405822214669</v>
      </c>
      <c r="C8" s="180">
        <v>3.6197619435839075</v>
      </c>
      <c r="D8" s="181">
        <v>1.6129032258064602</v>
      </c>
      <c r="E8" s="9"/>
      <c r="F8" s="9"/>
      <c r="G8" s="9"/>
    </row>
    <row r="9" spans="1:7" ht="25.5">
      <c r="A9" s="325" t="s">
        <v>339</v>
      </c>
      <c r="B9" s="182">
        <v>12.271167048054917</v>
      </c>
      <c r="C9" s="182">
        <v>10.753931544865864</v>
      </c>
      <c r="D9" s="183">
        <v>11.432225063938622</v>
      </c>
      <c r="E9" s="9"/>
      <c r="F9" s="9"/>
      <c r="G9" s="9"/>
    </row>
    <row r="10" spans="1:7" ht="25.5">
      <c r="A10" s="325" t="s">
        <v>340</v>
      </c>
      <c r="B10" s="182">
        <v>6.003566475133757</v>
      </c>
      <c r="C10" s="182">
        <v>0.971786833855811</v>
      </c>
      <c r="D10" s="183">
        <v>3.1941892010151594</v>
      </c>
      <c r="E10" s="9"/>
      <c r="F10" s="9"/>
      <c r="G10" s="9"/>
    </row>
    <row r="11" spans="1:7" ht="25.5">
      <c r="A11" s="325" t="s">
        <v>341</v>
      </c>
      <c r="B11" s="182">
        <v>23.034006376195528</v>
      </c>
      <c r="C11" s="182">
        <v>8.279430789133265</v>
      </c>
      <c r="D11" s="183">
        <v>16.863745266249325</v>
      </c>
      <c r="E11" s="9"/>
      <c r="F11" s="9"/>
      <c r="G11" s="9"/>
    </row>
    <row r="12" spans="1:7" ht="18" customHeight="1">
      <c r="A12" s="325" t="s">
        <v>230</v>
      </c>
      <c r="B12" s="182">
        <v>2.064647148417666</v>
      </c>
      <c r="C12" s="182">
        <v>-5.627551926149474</v>
      </c>
      <c r="D12" s="183">
        <v>-1.6894818922197192</v>
      </c>
      <c r="E12" s="9"/>
      <c r="F12" s="9"/>
      <c r="G12" s="9"/>
    </row>
    <row r="13" spans="1:7" ht="25.5">
      <c r="A13" s="325" t="s">
        <v>342</v>
      </c>
      <c r="B13" s="182">
        <v>4.248861911987849</v>
      </c>
      <c r="C13" s="182">
        <v>5.692021006268023</v>
      </c>
      <c r="D13" s="183">
        <v>4.9687341558222125</v>
      </c>
      <c r="E13" s="9"/>
      <c r="F13" s="9"/>
      <c r="G13" s="9"/>
    </row>
    <row r="14" spans="1:7" ht="25.5">
      <c r="A14" s="326" t="s">
        <v>343</v>
      </c>
      <c r="B14" s="182">
        <v>4.967213114754081</v>
      </c>
      <c r="C14" s="182">
        <v>4.064650344055064</v>
      </c>
      <c r="D14" s="183">
        <v>4.510486679083326</v>
      </c>
      <c r="E14" s="9"/>
      <c r="F14" s="9"/>
      <c r="G14" s="9"/>
    </row>
    <row r="15" spans="1:7" ht="25.5">
      <c r="A15" s="327" t="s">
        <v>231</v>
      </c>
      <c r="B15" s="182">
        <v>-7.8709288299155755</v>
      </c>
      <c r="C15" s="182">
        <v>2.4465302354208127</v>
      </c>
      <c r="D15" s="183">
        <v>-2.764450536897436</v>
      </c>
      <c r="E15" s="9"/>
      <c r="F15" s="9"/>
      <c r="G15" s="9"/>
    </row>
    <row r="16" spans="1:7" ht="25.5">
      <c r="A16" s="326" t="s">
        <v>344</v>
      </c>
      <c r="B16" s="182">
        <v>-0.23168775619319396</v>
      </c>
      <c r="C16" s="182">
        <v>0.512732866176722</v>
      </c>
      <c r="D16" s="183">
        <v>0.14831617518757534</v>
      </c>
      <c r="E16" s="9"/>
      <c r="F16" s="9"/>
      <c r="G16" s="9"/>
    </row>
    <row r="17" spans="1:7" ht="12.75" customHeight="1">
      <c r="A17" s="113"/>
      <c r="B17" s="182"/>
      <c r="C17" s="182"/>
      <c r="D17" s="183"/>
      <c r="E17" s="9"/>
      <c r="F17" s="9"/>
      <c r="G17" s="9"/>
    </row>
    <row r="18" spans="1:7" ht="12.75" customHeight="1">
      <c r="A18" s="187" t="s">
        <v>252</v>
      </c>
      <c r="B18" s="203">
        <v>1.9307589880159823</v>
      </c>
      <c r="C18" s="203">
        <v>2.319842053307003</v>
      </c>
      <c r="D18" s="204">
        <v>2.1264272712229015</v>
      </c>
      <c r="E18" s="9"/>
      <c r="F18" s="9"/>
      <c r="G18" s="9"/>
    </row>
    <row r="19" spans="1:7" ht="12.75" customHeight="1">
      <c r="A19" s="324"/>
      <c r="B19" s="203"/>
      <c r="C19" s="203"/>
      <c r="D19" s="204"/>
      <c r="E19" s="9"/>
      <c r="F19" s="9"/>
      <c r="G19" s="9"/>
    </row>
    <row r="20" spans="1:7" ht="25.5">
      <c r="A20" s="325" t="s">
        <v>345</v>
      </c>
      <c r="B20" s="184">
        <v>-3.1853474019510144</v>
      </c>
      <c r="C20" s="184">
        <v>10.440725901484765</v>
      </c>
      <c r="D20" s="185">
        <v>3.0541765594646924</v>
      </c>
      <c r="E20" s="9"/>
      <c r="F20" s="9"/>
      <c r="G20" s="9"/>
    </row>
    <row r="21" spans="1:7" ht="17.25" customHeight="1">
      <c r="A21" s="325" t="s">
        <v>232</v>
      </c>
      <c r="B21" s="184">
        <v>-4.90158970476911</v>
      </c>
      <c r="C21" s="184">
        <v>2.0058289045088467</v>
      </c>
      <c r="D21" s="185">
        <v>-1.2773230188000095</v>
      </c>
      <c r="E21" s="9"/>
      <c r="F21" s="9"/>
      <c r="G21" s="9"/>
    </row>
    <row r="22" spans="1:7" ht="18.75" customHeight="1">
      <c r="A22" s="325" t="s">
        <v>347</v>
      </c>
      <c r="B22" s="184">
        <v>-12.169220055710312</v>
      </c>
      <c r="C22" s="184">
        <v>-18.051168667087815</v>
      </c>
      <c r="D22" s="185">
        <v>-15.253395163961583</v>
      </c>
      <c r="E22" s="9"/>
      <c r="F22" s="9"/>
      <c r="G22" s="9"/>
    </row>
    <row r="23" spans="1:7" ht="25.5">
      <c r="A23" s="325" t="s">
        <v>346</v>
      </c>
      <c r="B23" s="184">
        <v>-0.9591532991565945</v>
      </c>
      <c r="C23" s="184">
        <v>-4.8433048433048365</v>
      </c>
      <c r="D23" s="185">
        <v>-2.996225228059136</v>
      </c>
      <c r="E23" s="9"/>
      <c r="F23" s="9"/>
      <c r="G23" s="9"/>
    </row>
    <row r="24" spans="1:7" ht="12.75" customHeight="1">
      <c r="A24" s="130"/>
      <c r="B24" s="184"/>
      <c r="C24" s="184"/>
      <c r="D24" s="185"/>
      <c r="E24" s="9"/>
      <c r="F24" s="9"/>
      <c r="G24" s="9"/>
    </row>
    <row r="25" spans="1:7" ht="12.75" customHeight="1">
      <c r="A25" s="190" t="s">
        <v>253</v>
      </c>
      <c r="B25" s="188">
        <v>-5.726007848733508</v>
      </c>
      <c r="C25" s="188">
        <v>-5.926901547579848</v>
      </c>
      <c r="D25" s="189">
        <v>-5.8304794520548056</v>
      </c>
      <c r="E25" s="9"/>
      <c r="F25" s="9"/>
      <c r="G25" s="9"/>
    </row>
    <row r="26" spans="1:7" ht="12.75" customHeight="1">
      <c r="A26" s="191"/>
      <c r="B26" s="188"/>
      <c r="C26" s="188"/>
      <c r="D26" s="189"/>
      <c r="E26" s="9"/>
      <c r="F26" s="9"/>
      <c r="G26" s="9"/>
    </row>
    <row r="27" spans="1:7" ht="12.75" customHeight="1" thickBot="1">
      <c r="A27" s="192" t="s">
        <v>254</v>
      </c>
      <c r="B27" s="193">
        <v>1.9339242546333533</v>
      </c>
      <c r="C27" s="193">
        <v>-0.18178145829124395</v>
      </c>
      <c r="D27" s="194">
        <v>0.8774583963691308</v>
      </c>
      <c r="E27" s="9"/>
      <c r="F27" s="9"/>
      <c r="G27" s="9"/>
    </row>
    <row r="28" spans="1:7" ht="12.75" customHeight="1">
      <c r="A28" s="195" t="s">
        <v>38</v>
      </c>
      <c r="B28" s="196"/>
      <c r="C28" s="196"/>
      <c r="D28" s="196"/>
      <c r="E28" s="17"/>
      <c r="F28" s="17"/>
      <c r="G28" s="17"/>
    </row>
    <row r="29" spans="1:4" ht="12.75" customHeight="1">
      <c r="A29" s="66" t="s">
        <v>221</v>
      </c>
      <c r="B29" s="5"/>
      <c r="C29" s="5"/>
      <c r="D29" s="5"/>
    </row>
    <row r="30" spans="1:9" ht="12.75" customHeight="1">
      <c r="A30" s="21" t="s">
        <v>237</v>
      </c>
      <c r="B30" s="1"/>
      <c r="C30" s="1"/>
      <c r="D30" s="19"/>
      <c r="E30" s="1"/>
      <c r="F30" s="1"/>
      <c r="G30" s="19"/>
      <c r="I30" s="22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53">
    <pageSetUpPr fitToPage="1"/>
  </sheetPr>
  <dimension ref="A1:J16"/>
  <sheetViews>
    <sheetView showGridLines="0" view="pageBreakPreview" zoomScale="60" zoomScaleNormal="75" workbookViewId="0" topLeftCell="A1">
      <selection activeCell="D9" sqref="D9"/>
    </sheetView>
  </sheetViews>
  <sheetFormatPr defaultColWidth="11.421875" defaultRowHeight="12.75"/>
  <cols>
    <col min="1" max="1" width="40.7109375" style="9" customWidth="1"/>
    <col min="2" max="4" width="24.7109375" style="4" customWidth="1"/>
    <col min="5" max="7" width="14.7109375" style="4" customWidth="1"/>
    <col min="8" max="16384" width="11.421875" style="9" customWidth="1"/>
  </cols>
  <sheetData>
    <row r="1" spans="1:7" s="23" customFormat="1" ht="18" customHeight="1">
      <c r="A1" s="387" t="s">
        <v>250</v>
      </c>
      <c r="B1" s="387"/>
      <c r="C1" s="387"/>
      <c r="D1" s="387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95" t="s">
        <v>293</v>
      </c>
      <c r="B3" s="395"/>
      <c r="C3" s="395"/>
      <c r="D3" s="395"/>
      <c r="E3" s="77"/>
      <c r="F3" s="77"/>
      <c r="G3" s="77"/>
      <c r="H3" s="77"/>
      <c r="I3" s="77"/>
      <c r="J3" s="14"/>
    </row>
    <row r="4" spans="1:7" s="3" customFormat="1" ht="15" customHeight="1">
      <c r="A4" s="395" t="s">
        <v>241</v>
      </c>
      <c r="B4" s="395"/>
      <c r="C4" s="395"/>
      <c r="D4" s="395"/>
      <c r="E4" s="24"/>
      <c r="F4" s="24"/>
      <c r="G4" s="24"/>
    </row>
    <row r="5" spans="1:10" ht="12.75" customHeight="1" thickBot="1">
      <c r="A5" s="103"/>
      <c r="B5" s="103"/>
      <c r="C5" s="103"/>
      <c r="D5" s="103"/>
      <c r="E5" s="24"/>
      <c r="F5" s="24"/>
      <c r="G5" s="61"/>
      <c r="H5" s="14"/>
      <c r="I5" s="14"/>
      <c r="J5" s="14"/>
    </row>
    <row r="6" spans="1:7" ht="12.75" customHeight="1">
      <c r="A6" s="388" t="s">
        <v>228</v>
      </c>
      <c r="B6" s="470" t="s">
        <v>376</v>
      </c>
      <c r="C6" s="471"/>
      <c r="D6" s="472"/>
      <c r="E6" s="9"/>
      <c r="F6" s="9"/>
      <c r="G6" s="9"/>
    </row>
    <row r="7" spans="1:7" ht="12.75" customHeight="1" thickBot="1">
      <c r="A7" s="390"/>
      <c r="B7" s="198" t="s">
        <v>29</v>
      </c>
      <c r="C7" s="197" t="s">
        <v>30</v>
      </c>
      <c r="D7" s="199" t="s">
        <v>31</v>
      </c>
      <c r="F7" s="9"/>
      <c r="G7" s="9"/>
    </row>
    <row r="8" spans="1:7" ht="12.75" customHeight="1">
      <c r="A8" s="119" t="s">
        <v>245</v>
      </c>
      <c r="B8" s="180"/>
      <c r="C8" s="180"/>
      <c r="D8" s="181"/>
      <c r="E8" s="9"/>
      <c r="F8" s="9"/>
      <c r="G8" s="9"/>
    </row>
    <row r="9" spans="1:7" ht="12.75" customHeight="1">
      <c r="A9" s="200" t="s">
        <v>224</v>
      </c>
      <c r="B9" s="182">
        <v>-7.43801652892562</v>
      </c>
      <c r="C9" s="182">
        <v>-6.81</v>
      </c>
      <c r="D9" s="183">
        <f>(B9+C9)/2</f>
        <v>-7.12400826446281</v>
      </c>
      <c r="E9" s="9"/>
      <c r="F9" s="9"/>
      <c r="G9" s="9"/>
    </row>
    <row r="10" spans="1:7" ht="12.75" customHeight="1">
      <c r="A10" s="113" t="s">
        <v>233</v>
      </c>
      <c r="B10" s="182">
        <v>7.25</v>
      </c>
      <c r="C10" s="182">
        <v>2.738</v>
      </c>
      <c r="D10" s="183">
        <f>(B10+C10)/2</f>
        <v>4.994</v>
      </c>
      <c r="E10" s="9"/>
      <c r="F10" s="9"/>
      <c r="G10" s="9"/>
    </row>
    <row r="11" spans="1:7" ht="12.75" customHeight="1">
      <c r="A11" s="113" t="s">
        <v>234</v>
      </c>
      <c r="B11" s="182"/>
      <c r="C11" s="182"/>
      <c r="D11" s="183"/>
      <c r="E11" s="9"/>
      <c r="F11" s="9"/>
      <c r="G11" s="9"/>
    </row>
    <row r="12" spans="1:7" ht="12.75" customHeight="1">
      <c r="A12" s="200" t="s">
        <v>225</v>
      </c>
      <c r="B12" s="182">
        <v>1.194</v>
      </c>
      <c r="C12" s="182">
        <v>-36.69</v>
      </c>
      <c r="D12" s="183">
        <f>(B12+C12)/2</f>
        <v>-17.747999999999998</v>
      </c>
      <c r="E12" s="9"/>
      <c r="F12" s="9"/>
      <c r="G12" s="9"/>
    </row>
    <row r="13" spans="1:7" ht="12.75" customHeight="1" thickBot="1">
      <c r="A13" s="153" t="s">
        <v>235</v>
      </c>
      <c r="B13" s="201">
        <v>-10.06</v>
      </c>
      <c r="C13" s="201">
        <v>-15.97</v>
      </c>
      <c r="D13" s="202">
        <f>(B13+C13)/2</f>
        <v>-13.015</v>
      </c>
      <c r="E13" s="9"/>
      <c r="F13" s="9"/>
      <c r="G13" s="9"/>
    </row>
    <row r="14" spans="1:7" ht="12.75" customHeight="1">
      <c r="A14" s="195" t="s">
        <v>38</v>
      </c>
      <c r="B14" s="196"/>
      <c r="C14" s="196"/>
      <c r="D14" s="196"/>
      <c r="E14" s="9"/>
      <c r="F14" s="9"/>
      <c r="G14" s="9"/>
    </row>
    <row r="15" spans="1:9" ht="12.75" customHeight="1">
      <c r="A15" s="21" t="s">
        <v>229</v>
      </c>
      <c r="B15" s="1"/>
      <c r="C15" s="1"/>
      <c r="D15" s="19"/>
      <c r="E15" s="1"/>
      <c r="F15" s="1"/>
      <c r="G15" s="19"/>
      <c r="I15" s="22"/>
    </row>
    <row r="16" spans="5:7" ht="12.75" customHeight="1">
      <c r="E16" s="17"/>
      <c r="F16" s="17"/>
      <c r="G16" s="17"/>
    </row>
    <row r="17" ht="12.75" customHeight="1"/>
  </sheetData>
  <mergeCells count="5">
    <mergeCell ref="A6:A7"/>
    <mergeCell ref="B6:D6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2"/>
  </sheetPr>
  <dimension ref="A1:J11"/>
  <sheetViews>
    <sheetView view="pageBreakPreview" zoomScale="60" zoomScaleNormal="75" workbookViewId="0" topLeftCell="A1">
      <selection activeCell="D24" sqref="D24"/>
    </sheetView>
  </sheetViews>
  <sheetFormatPr defaultColWidth="11.421875" defaultRowHeight="12.75"/>
  <cols>
    <col min="1" max="1" width="60.57421875" style="99" bestFit="1" customWidth="1"/>
    <col min="2" max="4" width="24.7109375" style="340" customWidth="1"/>
    <col min="5" max="7" width="14.7109375" style="340" customWidth="1"/>
    <col min="8" max="16384" width="11.421875" style="99" customWidth="1"/>
  </cols>
  <sheetData>
    <row r="1" spans="1:7" s="333" customFormat="1" ht="18" customHeight="1">
      <c r="A1" s="469" t="s">
        <v>250</v>
      </c>
      <c r="B1" s="469"/>
      <c r="C1" s="469"/>
      <c r="D1" s="469"/>
      <c r="E1" s="332"/>
      <c r="F1" s="332"/>
      <c r="G1" s="332"/>
    </row>
    <row r="2" spans="1:7" ht="12.75" customHeight="1">
      <c r="A2" s="334"/>
      <c r="B2" s="335"/>
      <c r="C2" s="335"/>
      <c r="D2" s="335"/>
      <c r="E2" s="335"/>
      <c r="F2" s="335"/>
      <c r="G2" s="335"/>
    </row>
    <row r="3" spans="1:10" ht="15" customHeight="1">
      <c r="A3" s="408" t="s">
        <v>378</v>
      </c>
      <c r="B3" s="408"/>
      <c r="C3" s="408"/>
      <c r="D3" s="408"/>
      <c r="E3" s="336"/>
      <c r="F3" s="336"/>
      <c r="G3" s="336"/>
      <c r="H3" s="336"/>
      <c r="I3" s="336"/>
      <c r="J3" s="98"/>
    </row>
    <row r="4" spans="1:7" s="337" customFormat="1" ht="15" customHeight="1">
      <c r="A4" s="408" t="s">
        <v>241</v>
      </c>
      <c r="B4" s="408"/>
      <c r="C4" s="408"/>
      <c r="D4" s="408"/>
      <c r="E4" s="329"/>
      <c r="F4" s="329"/>
      <c r="G4" s="329"/>
    </row>
    <row r="5" spans="1:10" ht="12.75" customHeight="1" thickBot="1">
      <c r="A5" s="338"/>
      <c r="B5" s="338"/>
      <c r="C5" s="338"/>
      <c r="D5" s="338"/>
      <c r="E5" s="329"/>
      <c r="F5" s="329"/>
      <c r="G5" s="339"/>
      <c r="H5" s="98"/>
      <c r="I5" s="98"/>
      <c r="J5" s="98"/>
    </row>
    <row r="6" spans="1:7" ht="12.75" customHeight="1">
      <c r="A6" s="388" t="s">
        <v>228</v>
      </c>
      <c r="B6" s="470" t="s">
        <v>376</v>
      </c>
      <c r="C6" s="471"/>
      <c r="D6" s="472"/>
      <c r="E6" s="99"/>
      <c r="F6" s="99"/>
      <c r="G6" s="99"/>
    </row>
    <row r="7" spans="1:7" ht="12.75" customHeight="1" thickBot="1">
      <c r="A7" s="390"/>
      <c r="B7" s="198" t="s">
        <v>29</v>
      </c>
      <c r="C7" s="197" t="s">
        <v>30</v>
      </c>
      <c r="D7" s="199" t="s">
        <v>31</v>
      </c>
      <c r="F7" s="99"/>
      <c r="G7" s="99"/>
    </row>
    <row r="8" spans="1:7" ht="12.75" customHeight="1" thickBot="1">
      <c r="A8" s="140" t="s">
        <v>380</v>
      </c>
      <c r="B8" s="182">
        <v>2.63</v>
      </c>
      <c r="C8" s="182">
        <v>3.31</v>
      </c>
      <c r="D8" s="202">
        <f>(B8+C8)/2</f>
        <v>2.9699999999999998</v>
      </c>
      <c r="E8" s="99"/>
      <c r="F8" s="99"/>
      <c r="G8" s="99"/>
    </row>
    <row r="9" spans="1:7" ht="12.75" customHeight="1">
      <c r="A9" s="341" t="s">
        <v>38</v>
      </c>
      <c r="B9" s="342"/>
      <c r="C9" s="342"/>
      <c r="D9" s="342"/>
      <c r="E9" s="99"/>
      <c r="F9" s="99"/>
      <c r="G9" s="99"/>
    </row>
    <row r="10" spans="1:9" ht="12.75" customHeight="1">
      <c r="A10" s="100" t="s">
        <v>229</v>
      </c>
      <c r="B10" s="102"/>
      <c r="C10" s="102"/>
      <c r="D10" s="101"/>
      <c r="E10" s="102"/>
      <c r="F10" s="102"/>
      <c r="G10" s="101"/>
      <c r="I10" s="293"/>
    </row>
    <row r="11" spans="5:7" ht="12.75" customHeight="1">
      <c r="E11" s="343"/>
      <c r="F11" s="343"/>
      <c r="G11" s="343"/>
    </row>
    <row r="12" ht="12.75" customHeight="1"/>
  </sheetData>
  <mergeCells count="5">
    <mergeCell ref="A1:D1"/>
    <mergeCell ref="A3:D3"/>
    <mergeCell ref="A4:D4"/>
    <mergeCell ref="A6:A7"/>
    <mergeCell ref="B6:D6"/>
  </mergeCells>
  <printOptions/>
  <pageMargins left="0.75" right="0.75" top="1" bottom="1" header="0" footer="0"/>
  <pageSetup horizontalDpi="600" verticalDpi="600" orientation="portrait" paperSize="9" scale="58" r:id="rId1"/>
  <colBreaks count="1" manualBreakCount="1">
    <brk id="5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611">
    <pageSetUpPr fitToPage="1"/>
  </sheetPr>
  <dimension ref="A1:K30"/>
  <sheetViews>
    <sheetView showGridLines="0" view="pageBreakPreview" zoomScale="60" zoomScaleNormal="75" workbookViewId="0" topLeftCell="A34">
      <selection activeCell="A19" activeCellId="1" sqref="A7:A15 A19:A22"/>
    </sheetView>
  </sheetViews>
  <sheetFormatPr defaultColWidth="11.421875" defaultRowHeight="12.75"/>
  <cols>
    <col min="1" max="1" width="68.28125" style="9" bestFit="1" customWidth="1"/>
    <col min="2" max="7" width="14.7109375" style="9" customWidth="1"/>
    <col min="8" max="8" width="4.7109375" style="9" customWidth="1"/>
    <col min="9" max="16384" width="11.421875" style="9" customWidth="1"/>
  </cols>
  <sheetData>
    <row r="1" spans="1:7" s="23" customFormat="1" ht="18" customHeight="1">
      <c r="A1" s="387" t="s">
        <v>250</v>
      </c>
      <c r="B1" s="387"/>
      <c r="C1" s="387"/>
      <c r="D1" s="387"/>
      <c r="E1" s="387"/>
      <c r="F1" s="387"/>
      <c r="G1" s="387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95" t="s">
        <v>294</v>
      </c>
      <c r="B3" s="395"/>
      <c r="C3" s="395"/>
      <c r="D3" s="395"/>
      <c r="E3" s="395"/>
      <c r="F3" s="395"/>
      <c r="G3" s="395"/>
      <c r="H3" s="77"/>
      <c r="I3" s="77"/>
      <c r="J3" s="14"/>
    </row>
    <row r="4" spans="1:10" ht="12.75" customHeight="1" thickBot="1">
      <c r="A4" s="103"/>
      <c r="B4" s="103"/>
      <c r="C4" s="103"/>
      <c r="D4" s="103"/>
      <c r="E4" s="103"/>
      <c r="F4" s="103"/>
      <c r="G4" s="133"/>
      <c r="H4" s="14"/>
      <c r="I4" s="14"/>
      <c r="J4" s="14"/>
    </row>
    <row r="5" spans="1:7" ht="12.75">
      <c r="A5" s="388" t="s">
        <v>236</v>
      </c>
      <c r="B5" s="462">
        <v>2009</v>
      </c>
      <c r="C5" s="463"/>
      <c r="D5" s="464"/>
      <c r="E5" s="465">
        <v>2010</v>
      </c>
      <c r="F5" s="466"/>
      <c r="G5" s="467"/>
    </row>
    <row r="6" spans="1:8" ht="13.5" thickBot="1">
      <c r="A6" s="468"/>
      <c r="B6" s="197" t="s">
        <v>29</v>
      </c>
      <c r="C6" s="197" t="s">
        <v>30</v>
      </c>
      <c r="D6" s="197" t="s">
        <v>31</v>
      </c>
      <c r="E6" s="198" t="s">
        <v>29</v>
      </c>
      <c r="F6" s="197" t="s">
        <v>30</v>
      </c>
      <c r="G6" s="199" t="s">
        <v>31</v>
      </c>
      <c r="H6" s="4"/>
    </row>
    <row r="7" spans="1:11" ht="12.75" customHeight="1">
      <c r="A7" s="325" t="s">
        <v>338</v>
      </c>
      <c r="B7" s="180">
        <v>108.85</v>
      </c>
      <c r="C7" s="180">
        <v>108.86666666666667</v>
      </c>
      <c r="D7" s="180">
        <v>108.85833333333335</v>
      </c>
      <c r="E7" s="180">
        <v>107.51666666666667</v>
      </c>
      <c r="F7" s="180">
        <v>109.76666666666667</v>
      </c>
      <c r="G7" s="181">
        <v>108.64166666666667</v>
      </c>
      <c r="J7" s="51"/>
      <c r="K7" s="51"/>
    </row>
    <row r="8" spans="1:11" ht="12.75" customHeight="1">
      <c r="A8" s="325" t="s">
        <v>339</v>
      </c>
      <c r="B8" s="182">
        <v>111.61666666666667</v>
      </c>
      <c r="C8" s="182">
        <v>111.73333333333335</v>
      </c>
      <c r="D8" s="182">
        <v>111.675</v>
      </c>
      <c r="E8" s="182">
        <v>112.63333333333333</v>
      </c>
      <c r="F8" s="182">
        <v>116.03333333333332</v>
      </c>
      <c r="G8" s="183">
        <v>114.33333333333331</v>
      </c>
      <c r="J8" s="51"/>
      <c r="K8" s="51"/>
    </row>
    <row r="9" spans="1:11" ht="12.75" customHeight="1">
      <c r="A9" s="325" t="s">
        <v>340</v>
      </c>
      <c r="B9" s="182">
        <v>112.08333333333333</v>
      </c>
      <c r="C9" s="182">
        <v>110.96666666666665</v>
      </c>
      <c r="D9" s="182">
        <v>111.525</v>
      </c>
      <c r="E9" s="182">
        <v>111.56666666666666</v>
      </c>
      <c r="F9" s="182">
        <v>112.43333333333334</v>
      </c>
      <c r="G9" s="183">
        <v>112</v>
      </c>
      <c r="J9" s="51"/>
      <c r="K9" s="51"/>
    </row>
    <row r="10" spans="1:11" ht="12.75" customHeight="1">
      <c r="A10" s="325" t="s">
        <v>341</v>
      </c>
      <c r="B10" s="182">
        <v>81.3</v>
      </c>
      <c r="C10" s="182">
        <v>86.35</v>
      </c>
      <c r="D10" s="182">
        <v>83.825</v>
      </c>
      <c r="E10" s="182">
        <v>84.35</v>
      </c>
      <c r="F10" s="182">
        <v>85.88333333333333</v>
      </c>
      <c r="G10" s="183">
        <v>85.11666666666666</v>
      </c>
      <c r="J10" s="51"/>
      <c r="K10" s="51"/>
    </row>
    <row r="11" spans="1:11" ht="12.75" customHeight="1">
      <c r="A11" s="325" t="s">
        <v>230</v>
      </c>
      <c r="B11" s="182">
        <v>114.63333333333333</v>
      </c>
      <c r="C11" s="182">
        <v>112.76666666666667</v>
      </c>
      <c r="D11" s="182">
        <v>113.7</v>
      </c>
      <c r="E11" s="182">
        <v>112.41666666666667</v>
      </c>
      <c r="F11" s="182">
        <v>111.43333333333334</v>
      </c>
      <c r="G11" s="183">
        <v>111.925</v>
      </c>
      <c r="J11" s="51"/>
      <c r="K11" s="51"/>
    </row>
    <row r="12" spans="1:11" ht="12.75" customHeight="1">
      <c r="A12" s="325" t="s">
        <v>342</v>
      </c>
      <c r="B12" s="182">
        <v>134.31666666666666</v>
      </c>
      <c r="C12" s="182">
        <v>124.06666666666666</v>
      </c>
      <c r="D12" s="182">
        <v>129.19166666666666</v>
      </c>
      <c r="E12" s="182">
        <v>114.71666666666665</v>
      </c>
      <c r="F12" s="182">
        <v>120.46666666666668</v>
      </c>
      <c r="G12" s="183">
        <v>117.59166666666667</v>
      </c>
      <c r="J12" s="51"/>
      <c r="K12" s="51"/>
    </row>
    <row r="13" spans="1:11" ht="12.75" customHeight="1">
      <c r="A13" s="326" t="s">
        <v>343</v>
      </c>
      <c r="B13" s="182">
        <v>120.91666666666667</v>
      </c>
      <c r="C13" s="182">
        <v>121.1</v>
      </c>
      <c r="D13" s="182">
        <v>121.00833333333334</v>
      </c>
      <c r="E13" s="182">
        <v>121.08333333333333</v>
      </c>
      <c r="F13" s="182">
        <v>121.45</v>
      </c>
      <c r="G13" s="183">
        <v>121.26666666666665</v>
      </c>
      <c r="J13" s="51"/>
      <c r="K13" s="51"/>
    </row>
    <row r="14" spans="1:11" ht="12.75" customHeight="1">
      <c r="A14" s="327" t="s">
        <v>231</v>
      </c>
      <c r="B14" s="182">
        <v>113.93333333333334</v>
      </c>
      <c r="C14" s="182">
        <v>113.2</v>
      </c>
      <c r="D14" s="182">
        <v>113.56666666666666</v>
      </c>
      <c r="E14" s="182">
        <v>112.91666666666667</v>
      </c>
      <c r="F14" s="182">
        <v>113.46666666666665</v>
      </c>
      <c r="G14" s="183">
        <v>113.19166666666666</v>
      </c>
      <c r="J14" s="51"/>
      <c r="K14" s="51"/>
    </row>
    <row r="15" spans="1:11" ht="12.75" customHeight="1">
      <c r="A15" s="326" t="s">
        <v>344</v>
      </c>
      <c r="B15" s="182">
        <v>119.33333333333333</v>
      </c>
      <c r="C15" s="182">
        <v>118.13333333333333</v>
      </c>
      <c r="D15" s="182">
        <v>118.73333333333332</v>
      </c>
      <c r="E15" s="182">
        <v>117.23333333333333</v>
      </c>
      <c r="F15" s="182">
        <v>127.51666666666667</v>
      </c>
      <c r="G15" s="183">
        <v>122.375</v>
      </c>
      <c r="J15" s="51"/>
      <c r="K15" s="51"/>
    </row>
    <row r="16" spans="1:11" ht="12.75" customHeight="1">
      <c r="A16" s="113"/>
      <c r="B16" s="182"/>
      <c r="C16" s="182"/>
      <c r="D16" s="182"/>
      <c r="E16" s="182"/>
      <c r="F16" s="182"/>
      <c r="G16" s="183"/>
      <c r="J16" s="51"/>
      <c r="K16" s="51"/>
    </row>
    <row r="17" spans="1:11" ht="12.75" customHeight="1">
      <c r="A17" s="187" t="s">
        <v>252</v>
      </c>
      <c r="B17" s="203">
        <v>111.25</v>
      </c>
      <c r="C17" s="203">
        <v>110.8</v>
      </c>
      <c r="D17" s="203">
        <v>111.025</v>
      </c>
      <c r="E17" s="203">
        <v>109.8</v>
      </c>
      <c r="F17" s="203">
        <v>112.2</v>
      </c>
      <c r="G17" s="204">
        <v>111</v>
      </c>
      <c r="J17" s="51"/>
      <c r="K17" s="51"/>
    </row>
    <row r="18" spans="1:11" ht="12.75" customHeight="1">
      <c r="A18" s="324"/>
      <c r="B18" s="203"/>
      <c r="C18" s="203"/>
      <c r="D18" s="203"/>
      <c r="E18" s="203"/>
      <c r="F18" s="203"/>
      <c r="G18" s="204"/>
      <c r="J18" s="51"/>
      <c r="K18" s="51"/>
    </row>
    <row r="19" spans="1:11" ht="12.75" customHeight="1">
      <c r="A19" s="325" t="s">
        <v>345</v>
      </c>
      <c r="B19" s="184">
        <v>120.83333333333336</v>
      </c>
      <c r="C19" s="184">
        <v>121.23333333333335</v>
      </c>
      <c r="D19" s="184">
        <v>121.03333333333336</v>
      </c>
      <c r="E19" s="184">
        <v>121.46666666666668</v>
      </c>
      <c r="F19" s="184">
        <v>121.15</v>
      </c>
      <c r="G19" s="185">
        <v>121.30833333333334</v>
      </c>
      <c r="J19" s="51"/>
      <c r="K19" s="51"/>
    </row>
    <row r="20" spans="1:11" ht="12.75" customHeight="1">
      <c r="A20" s="325" t="s">
        <v>232</v>
      </c>
      <c r="B20" s="184">
        <v>109.31666666666666</v>
      </c>
      <c r="C20" s="184">
        <v>109.73333333333335</v>
      </c>
      <c r="D20" s="184">
        <v>109.525</v>
      </c>
      <c r="E20" s="184">
        <v>110.35</v>
      </c>
      <c r="F20" s="184">
        <v>109.6</v>
      </c>
      <c r="G20" s="185">
        <v>109.975</v>
      </c>
      <c r="J20" s="51"/>
      <c r="K20" s="51"/>
    </row>
    <row r="21" spans="1:11" ht="12.75" customHeight="1">
      <c r="A21" s="325" t="s">
        <v>347</v>
      </c>
      <c r="B21" s="184">
        <v>118.78333333333335</v>
      </c>
      <c r="C21" s="184">
        <v>119.1</v>
      </c>
      <c r="D21" s="184">
        <v>118.94166666666668</v>
      </c>
      <c r="E21" s="184">
        <v>121.46666666666665</v>
      </c>
      <c r="F21" s="184">
        <v>121.3</v>
      </c>
      <c r="G21" s="185">
        <v>121.38333333333333</v>
      </c>
      <c r="J21" s="51"/>
      <c r="K21" s="51"/>
    </row>
    <row r="22" spans="1:11" ht="12.75" customHeight="1">
      <c r="A22" s="325" t="s">
        <v>346</v>
      </c>
      <c r="B22" s="184">
        <v>118.83333333333333</v>
      </c>
      <c r="C22" s="184">
        <v>118.4</v>
      </c>
      <c r="D22" s="184">
        <v>118.61666666666667</v>
      </c>
      <c r="E22" s="184">
        <v>118.91666666666667</v>
      </c>
      <c r="F22" s="184">
        <v>118.36666666666666</v>
      </c>
      <c r="G22" s="185">
        <v>118.64166666666667</v>
      </c>
      <c r="J22" s="51"/>
      <c r="K22" s="51"/>
    </row>
    <row r="23" spans="1:11" ht="12.75" customHeight="1">
      <c r="A23" s="130"/>
      <c r="B23" s="182"/>
      <c r="C23" s="182"/>
      <c r="D23" s="182"/>
      <c r="E23" s="182"/>
      <c r="F23" s="182"/>
      <c r="G23" s="183"/>
      <c r="J23" s="51"/>
      <c r="K23" s="51"/>
    </row>
    <row r="24" spans="1:11" ht="12.75" customHeight="1">
      <c r="A24" s="190" t="s">
        <v>253</v>
      </c>
      <c r="B24" s="188">
        <v>116.46666666666665</v>
      </c>
      <c r="C24" s="188">
        <v>116.5</v>
      </c>
      <c r="D24" s="188">
        <v>116.48333333333332</v>
      </c>
      <c r="E24" s="188">
        <v>117.43333333333334</v>
      </c>
      <c r="F24" s="188">
        <v>116.95</v>
      </c>
      <c r="G24" s="189">
        <v>117.19166666666666</v>
      </c>
      <c r="J24" s="51"/>
      <c r="K24" s="51"/>
    </row>
    <row r="25" spans="1:11" ht="12.75" customHeight="1">
      <c r="A25" s="191"/>
      <c r="B25" s="188"/>
      <c r="C25" s="188"/>
      <c r="D25" s="188"/>
      <c r="E25" s="188"/>
      <c r="F25" s="188"/>
      <c r="G25" s="189"/>
      <c r="J25" s="51"/>
      <c r="K25" s="51"/>
    </row>
    <row r="26" spans="1:11" ht="12.75" customHeight="1" thickBot="1">
      <c r="A26" s="192" t="s">
        <v>278</v>
      </c>
      <c r="B26" s="193">
        <v>112.21666666666665</v>
      </c>
      <c r="C26" s="193">
        <v>112.51666666666667</v>
      </c>
      <c r="D26" s="193">
        <v>112.36666666666666</v>
      </c>
      <c r="E26" s="193">
        <v>114.98333333333333</v>
      </c>
      <c r="F26" s="193">
        <v>116.88333333333333</v>
      </c>
      <c r="G26" s="194">
        <v>115.93333333333334</v>
      </c>
      <c r="J26" s="51"/>
      <c r="K26" s="51"/>
    </row>
    <row r="27" spans="1:7" ht="12.75" customHeight="1">
      <c r="A27" s="195" t="s">
        <v>38</v>
      </c>
      <c r="B27" s="205"/>
      <c r="C27" s="205"/>
      <c r="D27" s="205"/>
      <c r="E27" s="205"/>
      <c r="F27" s="205"/>
      <c r="G27" s="205"/>
    </row>
    <row r="28" spans="1:7" ht="12.75" customHeight="1">
      <c r="A28" s="66" t="s">
        <v>221</v>
      </c>
      <c r="B28" s="5"/>
      <c r="C28" s="5"/>
      <c r="D28" s="5"/>
      <c r="E28" s="14"/>
      <c r="G28" s="14"/>
    </row>
    <row r="29" spans="1:9" ht="12.75" customHeight="1">
      <c r="A29" s="21" t="s">
        <v>237</v>
      </c>
      <c r="B29" s="1"/>
      <c r="C29" s="1"/>
      <c r="D29" s="19"/>
      <c r="E29" s="1"/>
      <c r="F29" s="1"/>
      <c r="G29" s="19"/>
      <c r="I29" s="22"/>
    </row>
    <row r="30" spans="1:9" ht="12.75" customHeight="1">
      <c r="A30" s="21"/>
      <c r="B30" s="1"/>
      <c r="C30" s="1"/>
      <c r="D30" s="19"/>
      <c r="E30" s="1"/>
      <c r="F30" s="1"/>
      <c r="G30" s="19"/>
      <c r="I30" s="22"/>
    </row>
  </sheetData>
  <mergeCells count="5">
    <mergeCell ref="A1:G1"/>
    <mergeCell ref="B5:D5"/>
    <mergeCell ref="E5:G5"/>
    <mergeCell ref="A3:G3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612">
    <pageSetUpPr fitToPage="1"/>
  </sheetPr>
  <dimension ref="A1:J14"/>
  <sheetViews>
    <sheetView showGridLines="0" view="pageBreakPreview" zoomScale="60" zoomScaleNormal="75" workbookViewId="0" topLeftCell="A1">
      <selection activeCell="D8" sqref="D8"/>
    </sheetView>
  </sheetViews>
  <sheetFormatPr defaultColWidth="11.421875" defaultRowHeight="12.75"/>
  <cols>
    <col min="1" max="1" width="40.7109375" style="9" customWidth="1"/>
    <col min="2" max="7" width="14.7109375" style="9" customWidth="1"/>
    <col min="8" max="16384" width="11.421875" style="9" customWidth="1"/>
  </cols>
  <sheetData>
    <row r="1" spans="1:7" s="23" customFormat="1" ht="18" customHeight="1">
      <c r="A1" s="387" t="s">
        <v>250</v>
      </c>
      <c r="B1" s="387"/>
      <c r="C1" s="387"/>
      <c r="D1" s="387"/>
      <c r="E1" s="387"/>
      <c r="F1" s="387"/>
      <c r="G1" s="387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95" t="s">
        <v>295</v>
      </c>
      <c r="B3" s="395"/>
      <c r="C3" s="395"/>
      <c r="D3" s="395"/>
      <c r="E3" s="395"/>
      <c r="F3" s="395"/>
      <c r="G3" s="395"/>
      <c r="H3" s="77"/>
      <c r="I3" s="77"/>
      <c r="J3" s="14"/>
    </row>
    <row r="4" spans="1:10" ht="12.75" customHeight="1" thickBot="1">
      <c r="A4" s="103"/>
      <c r="B4" s="103"/>
      <c r="C4" s="103"/>
      <c r="D4" s="103"/>
      <c r="E4" s="103"/>
      <c r="F4" s="103"/>
      <c r="G4" s="133"/>
      <c r="H4" s="14"/>
      <c r="I4" s="14"/>
      <c r="J4" s="14"/>
    </row>
    <row r="5" spans="1:7" ht="12.75" customHeight="1">
      <c r="A5" s="388" t="s">
        <v>228</v>
      </c>
      <c r="B5" s="462">
        <v>2009</v>
      </c>
      <c r="C5" s="463"/>
      <c r="D5" s="464"/>
      <c r="E5" s="465">
        <v>2010</v>
      </c>
      <c r="F5" s="466"/>
      <c r="G5" s="467"/>
    </row>
    <row r="6" spans="1:8" ht="12.75" customHeight="1" thickBot="1">
      <c r="A6" s="390"/>
      <c r="B6" s="197" t="s">
        <v>29</v>
      </c>
      <c r="C6" s="197" t="s">
        <v>30</v>
      </c>
      <c r="D6" s="197" t="s">
        <v>31</v>
      </c>
      <c r="E6" s="198" t="s">
        <v>29</v>
      </c>
      <c r="F6" s="197" t="s">
        <v>30</v>
      </c>
      <c r="G6" s="199" t="s">
        <v>31</v>
      </c>
      <c r="H6" s="4"/>
    </row>
    <row r="7" spans="1:10" ht="12.75" customHeight="1">
      <c r="A7" s="119" t="s">
        <v>245</v>
      </c>
      <c r="B7" s="180"/>
      <c r="C7" s="180"/>
      <c r="D7" s="180"/>
      <c r="E7" s="180"/>
      <c r="F7" s="180"/>
      <c r="G7" s="181"/>
      <c r="I7" s="51"/>
      <c r="J7" s="51"/>
    </row>
    <row r="8" spans="1:10" ht="12.75" customHeight="1">
      <c r="A8" s="200" t="s">
        <v>224</v>
      </c>
      <c r="B8" s="182">
        <v>112.216</v>
      </c>
      <c r="C8" s="182">
        <v>111</v>
      </c>
      <c r="D8" s="182">
        <f>(B8+C8)/2</f>
        <v>111.608</v>
      </c>
      <c r="E8" s="182">
        <v>110.76</v>
      </c>
      <c r="F8" s="182">
        <v>111.25</v>
      </c>
      <c r="G8" s="183">
        <f>(E8+F8)/2</f>
        <v>111.005</v>
      </c>
      <c r="I8" s="51"/>
      <c r="J8" s="51"/>
    </row>
    <row r="9" spans="1:10" ht="12.75" customHeight="1">
      <c r="A9" s="113" t="s">
        <v>233</v>
      </c>
      <c r="B9" s="182">
        <v>88.616</v>
      </c>
      <c r="C9" s="182">
        <v>87.36</v>
      </c>
      <c r="D9" s="182">
        <f>(B9+C9)/2</f>
        <v>87.988</v>
      </c>
      <c r="E9" s="182">
        <v>89.81</v>
      </c>
      <c r="F9" s="182">
        <v>93.15</v>
      </c>
      <c r="G9" s="183">
        <f>(E9+F9)/2</f>
        <v>91.48</v>
      </c>
      <c r="I9" s="51"/>
      <c r="J9" s="51"/>
    </row>
    <row r="10" spans="1:10" ht="12.75" customHeight="1">
      <c r="A10" s="113" t="s">
        <v>234</v>
      </c>
      <c r="B10" s="182"/>
      <c r="C10" s="182"/>
      <c r="D10" s="182"/>
      <c r="E10" s="182"/>
      <c r="F10" s="182"/>
      <c r="G10" s="183"/>
      <c r="I10" s="51"/>
      <c r="J10" s="51"/>
    </row>
    <row r="11" spans="1:10" ht="12.75" customHeight="1">
      <c r="A11" s="200" t="s">
        <v>225</v>
      </c>
      <c r="B11" s="182">
        <v>109.716</v>
      </c>
      <c r="C11" s="182">
        <v>108.583</v>
      </c>
      <c r="D11" s="182">
        <f>(B11+C11)/2</f>
        <v>109.14949999999999</v>
      </c>
      <c r="E11" s="182">
        <v>108.21</v>
      </c>
      <c r="F11" s="182">
        <v>107.26</v>
      </c>
      <c r="G11" s="183">
        <f>(E11+F11)/2</f>
        <v>107.735</v>
      </c>
      <c r="I11" s="51"/>
      <c r="J11" s="51"/>
    </row>
    <row r="12" spans="1:10" ht="12.75" customHeight="1" thickBot="1">
      <c r="A12" s="153" t="s">
        <v>235</v>
      </c>
      <c r="B12" s="201">
        <v>112.56</v>
      </c>
      <c r="C12" s="201">
        <v>112.61</v>
      </c>
      <c r="D12" s="201">
        <f>(B12+C12)/2</f>
        <v>112.58500000000001</v>
      </c>
      <c r="E12" s="201">
        <v>112.73</v>
      </c>
      <c r="F12" s="201">
        <v>112.9</v>
      </c>
      <c r="G12" s="202">
        <f>(E12+F12)/2</f>
        <v>112.815</v>
      </c>
      <c r="I12" s="51"/>
      <c r="J12" s="51"/>
    </row>
    <row r="13" spans="1:7" ht="12.75" customHeight="1">
      <c r="A13" s="195" t="s">
        <v>38</v>
      </c>
      <c r="B13" s="196"/>
      <c r="C13" s="196"/>
      <c r="D13" s="196"/>
      <c r="E13" s="196"/>
      <c r="F13" s="196"/>
      <c r="G13" s="196"/>
    </row>
    <row r="14" spans="1:9" ht="12.75" customHeight="1">
      <c r="A14" s="21" t="s">
        <v>229</v>
      </c>
      <c r="B14" s="1"/>
      <c r="C14" s="1"/>
      <c r="D14" s="19"/>
      <c r="E14" s="1"/>
      <c r="F14" s="1"/>
      <c r="G14" s="19"/>
      <c r="I14" s="22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613">
    <pageSetUpPr fitToPage="1"/>
  </sheetPr>
  <dimension ref="A1:J10"/>
  <sheetViews>
    <sheetView showGridLines="0" view="pageBreakPreview" zoomScale="60" zoomScaleNormal="75" workbookViewId="0" topLeftCell="A1">
      <selection activeCell="A7" sqref="A7:G8"/>
    </sheetView>
  </sheetViews>
  <sheetFormatPr defaultColWidth="11.421875" defaultRowHeight="12.75"/>
  <cols>
    <col min="1" max="1" width="58.140625" style="9" bestFit="1" customWidth="1"/>
    <col min="2" max="7" width="14.7109375" style="9" customWidth="1"/>
    <col min="8" max="16384" width="11.421875" style="9" customWidth="1"/>
  </cols>
  <sheetData>
    <row r="1" spans="1:7" s="23" customFormat="1" ht="18" customHeight="1">
      <c r="A1" s="387" t="s">
        <v>250</v>
      </c>
      <c r="B1" s="387"/>
      <c r="C1" s="387"/>
      <c r="D1" s="387"/>
      <c r="E1" s="387"/>
      <c r="F1" s="387"/>
      <c r="G1" s="387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95" t="s">
        <v>296</v>
      </c>
      <c r="B3" s="395"/>
      <c r="C3" s="395"/>
      <c r="D3" s="395"/>
      <c r="E3" s="395"/>
      <c r="F3" s="395"/>
      <c r="G3" s="395"/>
      <c r="H3" s="77"/>
      <c r="I3" s="77"/>
      <c r="J3" s="14"/>
    </row>
    <row r="4" spans="1:10" ht="12.75" customHeight="1" thickBot="1">
      <c r="A4" s="103"/>
      <c r="B4" s="103"/>
      <c r="C4" s="103"/>
      <c r="D4" s="103"/>
      <c r="E4" s="103"/>
      <c r="F4" s="103"/>
      <c r="G4" s="133"/>
      <c r="H4" s="14"/>
      <c r="I4" s="14"/>
      <c r="J4" s="14"/>
    </row>
    <row r="5" spans="1:7" ht="12.75" customHeight="1">
      <c r="A5" s="388" t="s">
        <v>228</v>
      </c>
      <c r="B5" s="462">
        <v>2009</v>
      </c>
      <c r="C5" s="463"/>
      <c r="D5" s="464"/>
      <c r="E5" s="465">
        <v>2010</v>
      </c>
      <c r="F5" s="466"/>
      <c r="G5" s="467"/>
    </row>
    <row r="6" spans="1:8" ht="12.75" customHeight="1" thickBot="1">
      <c r="A6" s="390"/>
      <c r="B6" s="197" t="s">
        <v>29</v>
      </c>
      <c r="C6" s="197" t="s">
        <v>30</v>
      </c>
      <c r="D6" s="197" t="s">
        <v>31</v>
      </c>
      <c r="E6" s="198" t="s">
        <v>29</v>
      </c>
      <c r="F6" s="197" t="s">
        <v>30</v>
      </c>
      <c r="G6" s="199" t="s">
        <v>31</v>
      </c>
      <c r="H6" s="4"/>
    </row>
    <row r="7" spans="1:8" ht="12.75" customHeight="1">
      <c r="A7" s="119" t="s">
        <v>377</v>
      </c>
      <c r="B7" s="182">
        <v>115.66</v>
      </c>
      <c r="C7" s="182">
        <v>112.56</v>
      </c>
      <c r="D7" s="347">
        <f>(B7+C7)/2</f>
        <v>114.11</v>
      </c>
      <c r="E7" s="182">
        <v>114.61</v>
      </c>
      <c r="F7" s="182">
        <v>117.11</v>
      </c>
      <c r="G7" s="346">
        <f>(E7+F7)/2</f>
        <v>115.86</v>
      </c>
      <c r="H7" s="4"/>
    </row>
    <row r="8" spans="1:10" ht="12.75" customHeight="1" thickBot="1">
      <c r="A8" s="219" t="s">
        <v>238</v>
      </c>
      <c r="B8" s="182">
        <v>117.76</v>
      </c>
      <c r="C8" s="182">
        <v>118.7</v>
      </c>
      <c r="D8" s="330">
        <f>(B8+C8)/2</f>
        <v>118.23</v>
      </c>
      <c r="E8" s="182">
        <v>121.06</v>
      </c>
      <c r="F8" s="182">
        <v>121.76</v>
      </c>
      <c r="G8" s="331">
        <f>(E8+F8)/2</f>
        <v>121.41</v>
      </c>
      <c r="I8" s="51"/>
      <c r="J8" s="51"/>
    </row>
    <row r="9" spans="1:7" ht="12.75" customHeight="1">
      <c r="A9" s="195" t="s">
        <v>38</v>
      </c>
      <c r="B9" s="196"/>
      <c r="C9" s="196"/>
      <c r="D9" s="196"/>
      <c r="E9" s="196"/>
      <c r="F9" s="196"/>
      <c r="G9" s="196"/>
    </row>
    <row r="10" spans="1:9" ht="12.75" customHeight="1">
      <c r="A10" s="21" t="s">
        <v>229</v>
      </c>
      <c r="B10" s="1"/>
      <c r="C10" s="1"/>
      <c r="D10" s="19"/>
      <c r="E10" s="1"/>
      <c r="F10" s="1"/>
      <c r="G10" s="19"/>
      <c r="I10" s="22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62">
    <pageSetUpPr fitToPage="1"/>
  </sheetPr>
  <dimension ref="A1:J30"/>
  <sheetViews>
    <sheetView showGridLines="0" view="pageBreakPreview" zoomScale="60" zoomScaleNormal="75" workbookViewId="0" topLeftCell="A1">
      <selection activeCell="H26" sqref="H26"/>
    </sheetView>
  </sheetViews>
  <sheetFormatPr defaultColWidth="11.421875" defaultRowHeight="12.75"/>
  <cols>
    <col min="1" max="1" width="68.28125" style="9" bestFit="1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87" t="s">
        <v>250</v>
      </c>
      <c r="B1" s="387"/>
      <c r="C1" s="387"/>
      <c r="D1" s="387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95" t="s">
        <v>297</v>
      </c>
      <c r="B3" s="395"/>
      <c r="C3" s="395"/>
      <c r="D3" s="395"/>
      <c r="E3" s="77"/>
      <c r="F3" s="77"/>
      <c r="G3" s="77"/>
      <c r="H3" s="77"/>
      <c r="I3" s="77"/>
      <c r="J3" s="14"/>
    </row>
    <row r="4" spans="1:7" s="3" customFormat="1" ht="15" customHeight="1">
      <c r="A4" s="395" t="s">
        <v>242</v>
      </c>
      <c r="B4" s="395"/>
      <c r="C4" s="395"/>
      <c r="D4" s="395"/>
      <c r="E4" s="24"/>
      <c r="F4" s="24"/>
      <c r="G4" s="24"/>
    </row>
    <row r="5" spans="1:10" ht="12.75" customHeight="1" thickBot="1">
      <c r="A5" s="103"/>
      <c r="B5" s="103"/>
      <c r="C5" s="103"/>
      <c r="D5" s="103"/>
      <c r="E5" s="24"/>
      <c r="F5" s="24"/>
      <c r="G5" s="61"/>
      <c r="H5" s="14"/>
      <c r="I5" s="14"/>
      <c r="J5" s="14"/>
    </row>
    <row r="6" spans="1:4" ht="12.75">
      <c r="A6" s="388" t="s">
        <v>236</v>
      </c>
      <c r="B6" s="473" t="s">
        <v>348</v>
      </c>
      <c r="C6" s="474"/>
      <c r="D6" s="474"/>
    </row>
    <row r="7" spans="1:5" ht="13.5" thickBot="1">
      <c r="A7" s="468"/>
      <c r="B7" s="198" t="s">
        <v>29</v>
      </c>
      <c r="C7" s="197" t="s">
        <v>30</v>
      </c>
      <c r="D7" s="199" t="s">
        <v>31</v>
      </c>
      <c r="E7" s="4"/>
    </row>
    <row r="8" spans="1:4" ht="12.75" customHeight="1">
      <c r="A8" s="325" t="s">
        <v>338</v>
      </c>
      <c r="B8" s="180">
        <v>-1.2249272699433555</v>
      </c>
      <c r="C8" s="180">
        <v>0.8266993263931335</v>
      </c>
      <c r="D8" s="181">
        <v>-0.19903544361939773</v>
      </c>
    </row>
    <row r="9" spans="1:4" ht="12.75" customHeight="1">
      <c r="A9" s="325" t="s">
        <v>339</v>
      </c>
      <c r="B9" s="182">
        <v>0.9108556069881901</v>
      </c>
      <c r="C9" s="182">
        <v>3.848448687350807</v>
      </c>
      <c r="D9" s="183">
        <v>2.3804193716886526</v>
      </c>
    </row>
    <row r="10" spans="1:4" ht="12.75" customHeight="1">
      <c r="A10" s="325" t="s">
        <v>340</v>
      </c>
      <c r="B10" s="182">
        <v>-0.4609665427509286</v>
      </c>
      <c r="C10" s="182">
        <v>1.3217182337038296</v>
      </c>
      <c r="D10" s="183">
        <v>0.425913472315632</v>
      </c>
    </row>
    <row r="11" spans="1:4" ht="12.75" customHeight="1">
      <c r="A11" s="325" t="s">
        <v>341</v>
      </c>
      <c r="B11" s="182">
        <v>3.75153751537515</v>
      </c>
      <c r="C11" s="182">
        <v>-0.5404362092260367</v>
      </c>
      <c r="D11" s="183">
        <v>1.5409086390297133</v>
      </c>
    </row>
    <row r="12" spans="1:4" ht="12.75" customHeight="1">
      <c r="A12" s="325" t="s">
        <v>230</v>
      </c>
      <c r="B12" s="182">
        <v>-1.933701657458553</v>
      </c>
      <c r="C12" s="182">
        <v>-1.182382500738985</v>
      </c>
      <c r="D12" s="183">
        <v>-1.5611257695690215</v>
      </c>
    </row>
    <row r="13" spans="1:4" ht="12.75" customHeight="1">
      <c r="A13" s="325" t="s">
        <v>342</v>
      </c>
      <c r="B13" s="182">
        <v>-14.5923811887331</v>
      </c>
      <c r="C13" s="182">
        <v>-2.9016657710907956</v>
      </c>
      <c r="D13" s="183">
        <v>-8.978907308262912</v>
      </c>
    </row>
    <row r="14" spans="1:4" ht="12.75" customHeight="1">
      <c r="A14" s="326" t="s">
        <v>343</v>
      </c>
      <c r="B14" s="182">
        <v>0.13783597518951662</v>
      </c>
      <c r="C14" s="182">
        <v>0.28901734104044596</v>
      </c>
      <c r="D14" s="183">
        <v>0.21348391984021337</v>
      </c>
    </row>
    <row r="15" spans="1:4" ht="12.75" customHeight="1">
      <c r="A15" s="327" t="s">
        <v>231</v>
      </c>
      <c r="B15" s="182">
        <v>-0.8923346986541829</v>
      </c>
      <c r="C15" s="182">
        <v>0.2355712603062292</v>
      </c>
      <c r="D15" s="183">
        <v>-0.3302025242148518</v>
      </c>
    </row>
    <row r="16" spans="1:4" ht="12.75" customHeight="1">
      <c r="A16" s="326" t="s">
        <v>344</v>
      </c>
      <c r="B16" s="182">
        <v>-1.7597765363128446</v>
      </c>
      <c r="C16" s="182">
        <v>7.9430022573363495</v>
      </c>
      <c r="D16" s="183">
        <v>3.0670971364402133</v>
      </c>
    </row>
    <row r="17" spans="1:4" ht="12.75" customHeight="1">
      <c r="A17" s="186"/>
      <c r="B17" s="184"/>
      <c r="C17" s="184"/>
      <c r="D17" s="185"/>
    </row>
    <row r="18" spans="1:4" ht="12.75" customHeight="1">
      <c r="A18" s="187" t="s">
        <v>252</v>
      </c>
      <c r="B18" s="203">
        <v>-1.3033707865168564</v>
      </c>
      <c r="C18" s="203">
        <v>1.2635379061371892</v>
      </c>
      <c r="D18" s="204">
        <v>-0.02251745102454914</v>
      </c>
    </row>
    <row r="19" spans="1:4" ht="12.75" customHeight="1">
      <c r="A19" s="324"/>
      <c r="B19" s="203"/>
      <c r="C19" s="203"/>
      <c r="D19" s="204"/>
    </row>
    <row r="20" spans="1:4" ht="12.75" customHeight="1">
      <c r="A20" s="325" t="s">
        <v>345</v>
      </c>
      <c r="B20" s="184">
        <v>0.5241379310344764</v>
      </c>
      <c r="C20" s="184">
        <v>-0.06873797085511989</v>
      </c>
      <c r="D20" s="185">
        <v>0.22721013494903103</v>
      </c>
    </row>
    <row r="21" spans="1:4" ht="12.75" customHeight="1">
      <c r="A21" s="325" t="s">
        <v>232</v>
      </c>
      <c r="B21" s="184">
        <v>0.9452660466534646</v>
      </c>
      <c r="C21" s="184">
        <v>-0.12150668286756373</v>
      </c>
      <c r="D21" s="185">
        <v>0.41086509929240156</v>
      </c>
    </row>
    <row r="22" spans="1:4" ht="12.75" customHeight="1">
      <c r="A22" s="325" t="s">
        <v>347</v>
      </c>
      <c r="B22" s="184">
        <v>2.2590150133295706</v>
      </c>
      <c r="C22" s="184">
        <v>1.8471872376154397</v>
      </c>
      <c r="D22" s="185">
        <v>2.052827016044264</v>
      </c>
    </row>
    <row r="23" spans="1:4" ht="12.75" customHeight="1">
      <c r="A23" s="325" t="s">
        <v>346</v>
      </c>
      <c r="B23" s="184">
        <v>0.07012622720898413</v>
      </c>
      <c r="C23" s="184">
        <v>-0.028153153153175552</v>
      </c>
      <c r="D23" s="185">
        <v>0.021076296192208632</v>
      </c>
    </row>
    <row r="24" spans="1:4" ht="12.75" customHeight="1">
      <c r="A24" s="130"/>
      <c r="B24" s="184"/>
      <c r="C24" s="184"/>
      <c r="D24" s="185"/>
    </row>
    <row r="25" spans="1:4" ht="12.75" customHeight="1">
      <c r="A25" s="190" t="s">
        <v>253</v>
      </c>
      <c r="B25" s="203">
        <v>0.8299942759015595</v>
      </c>
      <c r="C25" s="203">
        <v>0.38626609442061555</v>
      </c>
      <c r="D25" s="204">
        <v>0.608098440406361</v>
      </c>
    </row>
    <row r="26" spans="1:4" ht="12.75" customHeight="1">
      <c r="A26" s="191"/>
      <c r="B26" s="203"/>
      <c r="C26" s="203"/>
      <c r="D26" s="204"/>
    </row>
    <row r="27" spans="1:4" ht="12.75" customHeight="1" thickBot="1">
      <c r="A27" s="192" t="s">
        <v>278</v>
      </c>
      <c r="B27" s="206">
        <v>2.4654685875538513</v>
      </c>
      <c r="C27" s="206">
        <v>3.88090653236557</v>
      </c>
      <c r="D27" s="207">
        <v>3.174132304954029</v>
      </c>
    </row>
    <row r="28" spans="1:7" ht="12.75" customHeight="1">
      <c r="A28" s="131" t="s">
        <v>38</v>
      </c>
      <c r="B28" s="205"/>
      <c r="C28" s="205"/>
      <c r="D28" s="205"/>
      <c r="E28" s="16"/>
      <c r="F28" s="16"/>
      <c r="G28" s="16"/>
    </row>
    <row r="29" spans="1:4" ht="12.75" customHeight="1">
      <c r="A29" s="66" t="s">
        <v>167</v>
      </c>
      <c r="B29" s="5"/>
      <c r="C29" s="5"/>
      <c r="D29" s="5"/>
    </row>
    <row r="30" spans="1:9" ht="12.75" customHeight="1">
      <c r="A30" s="21" t="s">
        <v>237</v>
      </c>
      <c r="B30" s="1"/>
      <c r="C30" s="1"/>
      <c r="D30" s="19"/>
      <c r="E30" s="1"/>
      <c r="F30" s="1"/>
      <c r="G30" s="19"/>
      <c r="I30" s="22"/>
    </row>
  </sheetData>
  <mergeCells count="5">
    <mergeCell ref="A4:D4"/>
    <mergeCell ref="A1:D1"/>
    <mergeCell ref="A3:D3"/>
    <mergeCell ref="A6:A7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63">
    <pageSetUpPr fitToPage="1"/>
  </sheetPr>
  <dimension ref="A1:J15"/>
  <sheetViews>
    <sheetView showGridLines="0" view="pageBreakPreview" zoomScale="60" zoomScaleNormal="75" workbookViewId="0" topLeftCell="A1">
      <selection activeCell="H26" sqref="H26"/>
    </sheetView>
  </sheetViews>
  <sheetFormatPr defaultColWidth="11.421875" defaultRowHeight="12.75"/>
  <cols>
    <col min="1" max="1" width="40.7109375" style="9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87" t="s">
        <v>250</v>
      </c>
      <c r="B1" s="387"/>
      <c r="C1" s="387"/>
      <c r="D1" s="387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95" t="s">
        <v>298</v>
      </c>
      <c r="B3" s="395"/>
      <c r="C3" s="395"/>
      <c r="D3" s="395"/>
      <c r="E3" s="77"/>
      <c r="F3" s="77"/>
      <c r="G3" s="77"/>
      <c r="H3" s="77"/>
      <c r="I3" s="77"/>
      <c r="J3" s="14"/>
    </row>
    <row r="4" spans="1:7" s="3" customFormat="1" ht="15" customHeight="1">
      <c r="A4" s="395" t="s">
        <v>242</v>
      </c>
      <c r="B4" s="395"/>
      <c r="C4" s="395"/>
      <c r="D4" s="395"/>
      <c r="E4" s="24"/>
      <c r="F4" s="24"/>
      <c r="G4" s="24"/>
    </row>
    <row r="5" spans="1:10" ht="12.75" customHeight="1" thickBot="1">
      <c r="A5" s="103"/>
      <c r="B5" s="103"/>
      <c r="C5" s="103"/>
      <c r="D5" s="103"/>
      <c r="E5" s="24"/>
      <c r="F5" s="24"/>
      <c r="G5" s="61"/>
      <c r="H5" s="14"/>
      <c r="I5" s="14"/>
      <c r="J5" s="14"/>
    </row>
    <row r="6" spans="1:4" ht="12.75" customHeight="1">
      <c r="A6" s="388" t="s">
        <v>228</v>
      </c>
      <c r="B6" s="470" t="s">
        <v>348</v>
      </c>
      <c r="C6" s="471"/>
      <c r="D6" s="472"/>
    </row>
    <row r="7" spans="1:5" ht="12.75" customHeight="1" thickBot="1">
      <c r="A7" s="390"/>
      <c r="B7" s="198" t="s">
        <v>29</v>
      </c>
      <c r="C7" s="197" t="s">
        <v>30</v>
      </c>
      <c r="D7" s="199" t="s">
        <v>31</v>
      </c>
      <c r="E7" s="4"/>
    </row>
    <row r="8" spans="1:4" ht="12.75" customHeight="1">
      <c r="A8" s="119" t="s">
        <v>245</v>
      </c>
      <c r="B8" s="180"/>
      <c r="C8" s="180"/>
      <c r="D8" s="181"/>
    </row>
    <row r="9" spans="1:4" ht="12.75" customHeight="1">
      <c r="A9" s="200" t="s">
        <v>224</v>
      </c>
      <c r="B9" s="182">
        <v>-1.24</v>
      </c>
      <c r="C9" s="182">
        <v>0.27</v>
      </c>
      <c r="D9" s="183">
        <f>(B9+C9)/2</f>
        <v>-0.485</v>
      </c>
    </row>
    <row r="10" spans="1:4" ht="12.75" customHeight="1">
      <c r="A10" s="113" t="s">
        <v>233</v>
      </c>
      <c r="B10" s="182">
        <v>-1.35</v>
      </c>
      <c r="C10" s="182">
        <v>6.63</v>
      </c>
      <c r="D10" s="183">
        <f>(B10+C10)/2</f>
        <v>2.6399999999999997</v>
      </c>
    </row>
    <row r="11" spans="1:4" ht="12.75" customHeight="1">
      <c r="A11" s="113" t="s">
        <v>234</v>
      </c>
      <c r="B11" s="182"/>
      <c r="C11" s="182"/>
      <c r="D11" s="183"/>
    </row>
    <row r="12" spans="1:4" ht="12.75" customHeight="1">
      <c r="A12" s="200" t="s">
        <v>225</v>
      </c>
      <c r="B12" s="182">
        <v>-1.36</v>
      </c>
      <c r="C12" s="182">
        <v>-1.19</v>
      </c>
      <c r="D12" s="183">
        <f>(B12+C12)/2</f>
        <v>-1.275</v>
      </c>
    </row>
    <row r="13" spans="1:4" ht="12.75" customHeight="1" thickBot="1">
      <c r="A13" s="153" t="s">
        <v>235</v>
      </c>
      <c r="B13" s="201">
        <v>0.08</v>
      </c>
      <c r="C13" s="201">
        <v>0.26</v>
      </c>
      <c r="D13" s="202">
        <f>(B13+C13)/2</f>
        <v>0.17</v>
      </c>
    </row>
    <row r="14" spans="1:7" ht="12.75" customHeight="1">
      <c r="A14" s="195" t="s">
        <v>38</v>
      </c>
      <c r="B14" s="196"/>
      <c r="C14" s="196"/>
      <c r="D14" s="196"/>
      <c r="E14" s="17"/>
      <c r="F14" s="17"/>
      <c r="G14" s="17"/>
    </row>
    <row r="15" spans="1:9" ht="12.75" customHeight="1">
      <c r="A15" s="21" t="s">
        <v>229</v>
      </c>
      <c r="B15" s="1"/>
      <c r="C15" s="1"/>
      <c r="D15" s="19"/>
      <c r="E15" s="1"/>
      <c r="F15" s="1"/>
      <c r="G15" s="19"/>
      <c r="I15" s="22"/>
    </row>
  </sheetData>
  <mergeCells count="5">
    <mergeCell ref="A1:D1"/>
    <mergeCell ref="A3:D3"/>
    <mergeCell ref="B6:D6"/>
    <mergeCell ref="A4:D4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J11"/>
  <sheetViews>
    <sheetView showGridLines="0" view="pageBreakPreview" zoomScale="60" zoomScaleNormal="75" workbookViewId="0" topLeftCell="A1">
      <selection activeCell="H26" sqref="H26"/>
    </sheetView>
  </sheetViews>
  <sheetFormatPr defaultColWidth="11.421875" defaultRowHeight="12.75"/>
  <cols>
    <col min="1" max="1" width="58.140625" style="9" bestFit="1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87" t="s">
        <v>250</v>
      </c>
      <c r="B1" s="387"/>
      <c r="C1" s="387"/>
      <c r="D1" s="387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95" t="s">
        <v>299</v>
      </c>
      <c r="B3" s="395"/>
      <c r="C3" s="395"/>
      <c r="D3" s="395"/>
      <c r="E3" s="77"/>
      <c r="F3" s="77"/>
      <c r="G3" s="77"/>
      <c r="H3" s="77"/>
      <c r="I3" s="77"/>
      <c r="J3" s="14"/>
    </row>
    <row r="4" spans="1:7" s="3" customFormat="1" ht="15" customHeight="1">
      <c r="A4" s="395" t="s">
        <v>242</v>
      </c>
      <c r="B4" s="395"/>
      <c r="C4" s="395"/>
      <c r="D4" s="395"/>
      <c r="E4" s="24"/>
      <c r="F4" s="24"/>
      <c r="G4" s="24"/>
    </row>
    <row r="5" spans="1:10" ht="12.75" customHeight="1" thickBot="1">
      <c r="A5" s="103"/>
      <c r="B5" s="103"/>
      <c r="C5" s="103"/>
      <c r="D5" s="103"/>
      <c r="E5" s="24"/>
      <c r="F5" s="24"/>
      <c r="G5" s="61"/>
      <c r="H5" s="14"/>
      <c r="I5" s="14"/>
      <c r="J5" s="14"/>
    </row>
    <row r="6" spans="1:4" ht="12.75" customHeight="1">
      <c r="A6" s="388" t="s">
        <v>228</v>
      </c>
      <c r="B6" s="470" t="s">
        <v>348</v>
      </c>
      <c r="C6" s="471"/>
      <c r="D6" s="472"/>
    </row>
    <row r="7" spans="1:5" ht="12.75" customHeight="1" thickBot="1">
      <c r="A7" s="390"/>
      <c r="B7" s="328" t="s">
        <v>29</v>
      </c>
      <c r="C7" s="348" t="s">
        <v>30</v>
      </c>
      <c r="D7" s="349" t="s">
        <v>31</v>
      </c>
      <c r="E7" s="4"/>
    </row>
    <row r="8" spans="1:7" ht="12.75" customHeight="1">
      <c r="A8" s="131" t="s">
        <v>377</v>
      </c>
      <c r="B8" s="352">
        <v>-0.95</v>
      </c>
      <c r="C8" s="180">
        <v>3.99</v>
      </c>
      <c r="D8" s="180">
        <f>(B8+C8)/2</f>
        <v>1.52</v>
      </c>
      <c r="E8" s="350"/>
      <c r="F8" s="350"/>
      <c r="G8" s="351"/>
    </row>
    <row r="9" spans="1:7" ht="12.75" customHeight="1" thickBot="1">
      <c r="A9" s="128" t="s">
        <v>238</v>
      </c>
      <c r="B9" s="353">
        <v>2.8</v>
      </c>
      <c r="C9" s="201">
        <v>2.61</v>
      </c>
      <c r="D9" s="201">
        <f>(B9+C9)/2</f>
        <v>2.705</v>
      </c>
      <c r="E9" s="350"/>
      <c r="F9" s="350"/>
      <c r="G9" s="351"/>
    </row>
    <row r="10" spans="1:7" ht="12.75" customHeight="1">
      <c r="A10" s="195" t="s">
        <v>38</v>
      </c>
      <c r="B10" s="196"/>
      <c r="C10" s="196"/>
      <c r="D10" s="196"/>
      <c r="E10" s="17"/>
      <c r="F10" s="17"/>
      <c r="G10" s="17"/>
    </row>
    <row r="11" spans="1:9" ht="12.75" customHeight="1">
      <c r="A11" s="21" t="s">
        <v>229</v>
      </c>
      <c r="B11" s="1"/>
      <c r="C11" s="1"/>
      <c r="D11" s="19"/>
      <c r="E11" s="1"/>
      <c r="F11" s="1"/>
      <c r="G11" s="19"/>
      <c r="I11" s="22"/>
    </row>
  </sheetData>
  <mergeCells count="5">
    <mergeCell ref="B6:D6"/>
    <mergeCell ref="A4:D4"/>
    <mergeCell ref="A1:D1"/>
    <mergeCell ref="A3:D3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0"/>
  <dimension ref="A1:J45"/>
  <sheetViews>
    <sheetView showGridLines="0" view="pageBreakPreview" zoomScale="60" zoomScaleNormal="75" workbookViewId="0" topLeftCell="A1">
      <selection activeCell="A3" sqref="A3:E3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16.71093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87" t="s">
        <v>250</v>
      </c>
      <c r="B1" s="387"/>
      <c r="C1" s="387"/>
      <c r="D1" s="387"/>
      <c r="E1" s="387"/>
      <c r="F1" s="86"/>
      <c r="G1" s="61"/>
      <c r="H1" s="62"/>
      <c r="I1" s="62"/>
      <c r="J1" s="62"/>
    </row>
    <row r="2" spans="1:7" ht="12.75" customHeight="1">
      <c r="A2" s="21"/>
      <c r="B2" s="6"/>
      <c r="C2" s="6"/>
      <c r="D2" s="6"/>
      <c r="E2" s="6"/>
      <c r="F2" s="6"/>
      <c r="G2" s="61"/>
    </row>
    <row r="3" spans="1:7" ht="15" customHeight="1">
      <c r="A3" s="395" t="s">
        <v>283</v>
      </c>
      <c r="B3" s="395"/>
      <c r="C3" s="395"/>
      <c r="D3" s="395"/>
      <c r="E3" s="395"/>
      <c r="F3" s="77"/>
      <c r="G3" s="61"/>
    </row>
    <row r="4" spans="1:7" ht="15" customHeight="1">
      <c r="A4" s="395" t="s">
        <v>350</v>
      </c>
      <c r="B4" s="395"/>
      <c r="C4" s="395"/>
      <c r="D4" s="395"/>
      <c r="E4" s="395"/>
      <c r="F4" s="77"/>
      <c r="G4" s="61"/>
    </row>
    <row r="5" spans="1:7" ht="12.75" customHeight="1" thickBot="1">
      <c r="A5" s="103"/>
      <c r="B5" s="103"/>
      <c r="C5" s="103"/>
      <c r="D5" s="103"/>
      <c r="E5" s="103"/>
      <c r="F5" s="24"/>
      <c r="G5" s="61"/>
    </row>
    <row r="6" spans="1:7" ht="12.75" customHeight="1">
      <c r="A6" s="388" t="s">
        <v>0</v>
      </c>
      <c r="B6" s="396" t="s">
        <v>1</v>
      </c>
      <c r="C6" s="397"/>
      <c r="D6" s="391" t="s">
        <v>2</v>
      </c>
      <c r="E6" s="398"/>
      <c r="F6"/>
      <c r="G6" s="61"/>
    </row>
    <row r="7" spans="1:7" ht="12.75" customHeight="1">
      <c r="A7" s="389"/>
      <c r="B7" s="393" t="s">
        <v>3</v>
      </c>
      <c r="C7" s="385" t="s">
        <v>204</v>
      </c>
      <c r="D7" s="385" t="s">
        <v>3</v>
      </c>
      <c r="E7" s="399" t="s">
        <v>204</v>
      </c>
      <c r="F7"/>
      <c r="G7" s="61"/>
    </row>
    <row r="8" spans="1:7" ht="12.75" customHeight="1" thickBot="1">
      <c r="A8" s="390"/>
      <c r="B8" s="394"/>
      <c r="C8" s="386"/>
      <c r="D8" s="386"/>
      <c r="E8" s="400"/>
      <c r="F8"/>
      <c r="G8" s="61"/>
    </row>
    <row r="9" spans="1:7" ht="12.75" customHeight="1">
      <c r="A9" s="104" t="s">
        <v>4</v>
      </c>
      <c r="B9" s="105">
        <v>1089</v>
      </c>
      <c r="C9" s="106">
        <f aca="true" t="shared" si="0" ref="C9:C26">(B9/$B$28)*100</f>
        <v>16.40307275192047</v>
      </c>
      <c r="D9" s="105">
        <v>1340</v>
      </c>
      <c r="E9" s="107">
        <f aca="true" t="shared" si="1" ref="E9:E26">(D9/$D$28)*100</f>
        <v>15.738783180643646</v>
      </c>
      <c r="F9"/>
      <c r="G9" s="61"/>
    </row>
    <row r="10" spans="1:7" ht="12.75" customHeight="1">
      <c r="A10" s="108" t="s">
        <v>5</v>
      </c>
      <c r="B10" s="109">
        <v>327</v>
      </c>
      <c r="C10" s="110">
        <f t="shared" si="0"/>
        <v>4.925440578400361</v>
      </c>
      <c r="D10" s="109">
        <v>382</v>
      </c>
      <c r="E10" s="111">
        <f t="shared" si="1"/>
        <v>4.486727742541696</v>
      </c>
      <c r="F10"/>
      <c r="G10" s="61"/>
    </row>
    <row r="11" spans="1:7" ht="12.75" customHeight="1">
      <c r="A11" s="112" t="s">
        <v>6</v>
      </c>
      <c r="B11" s="109">
        <v>120</v>
      </c>
      <c r="C11" s="110">
        <f t="shared" si="0"/>
        <v>1.807501129688206</v>
      </c>
      <c r="D11" s="109">
        <v>172</v>
      </c>
      <c r="E11" s="111">
        <f t="shared" si="1"/>
        <v>2.0202020202020203</v>
      </c>
      <c r="F11"/>
      <c r="G11" s="61"/>
    </row>
    <row r="12" spans="1:7" ht="12.75" customHeight="1">
      <c r="A12" s="108" t="s">
        <v>7</v>
      </c>
      <c r="B12" s="109">
        <v>253</v>
      </c>
      <c r="C12" s="110">
        <f t="shared" si="0"/>
        <v>3.810814881759301</v>
      </c>
      <c r="D12" s="109">
        <v>358</v>
      </c>
      <c r="E12" s="111">
        <f t="shared" si="1"/>
        <v>4.204839088560019</v>
      </c>
      <c r="F12"/>
      <c r="G12" s="61"/>
    </row>
    <row r="13" spans="1:7" ht="12.75" customHeight="1">
      <c r="A13" s="108" t="s">
        <v>8</v>
      </c>
      <c r="B13" s="109">
        <v>443</v>
      </c>
      <c r="C13" s="110">
        <f t="shared" si="0"/>
        <v>6.672691670432294</v>
      </c>
      <c r="D13" s="109">
        <v>562</v>
      </c>
      <c r="E13" s="111">
        <f t="shared" si="1"/>
        <v>6.600892647404276</v>
      </c>
      <c r="F13"/>
      <c r="G13" s="61"/>
    </row>
    <row r="14" spans="1:7" ht="12.75" customHeight="1">
      <c r="A14" s="108" t="s">
        <v>9</v>
      </c>
      <c r="B14" s="109">
        <v>81</v>
      </c>
      <c r="C14" s="110">
        <f t="shared" si="0"/>
        <v>1.2200632625395391</v>
      </c>
      <c r="D14" s="109">
        <v>112</v>
      </c>
      <c r="E14" s="111">
        <f t="shared" si="1"/>
        <v>1.3154803852478272</v>
      </c>
      <c r="F14"/>
      <c r="G14" s="61"/>
    </row>
    <row r="15" spans="1:7" ht="12.75" customHeight="1">
      <c r="A15" s="108" t="s">
        <v>10</v>
      </c>
      <c r="B15" s="109">
        <v>328</v>
      </c>
      <c r="C15" s="110">
        <f t="shared" si="0"/>
        <v>4.940503087814429</v>
      </c>
      <c r="D15" s="109">
        <v>403</v>
      </c>
      <c r="E15" s="111">
        <f t="shared" si="1"/>
        <v>4.733380314775664</v>
      </c>
      <c r="F15"/>
      <c r="G15" s="61"/>
    </row>
    <row r="16" spans="1:7" ht="12.75" customHeight="1">
      <c r="A16" s="112" t="s">
        <v>11</v>
      </c>
      <c r="B16" s="109">
        <v>267</v>
      </c>
      <c r="C16" s="110">
        <f t="shared" si="0"/>
        <v>4.021690013556258</v>
      </c>
      <c r="D16" s="109">
        <v>327</v>
      </c>
      <c r="E16" s="111">
        <f t="shared" si="1"/>
        <v>3.8407329105003525</v>
      </c>
      <c r="F16"/>
      <c r="G16" s="61"/>
    </row>
    <row r="17" spans="1:7" ht="12.75" customHeight="1">
      <c r="A17" s="112" t="s">
        <v>12</v>
      </c>
      <c r="B17" s="109">
        <v>913</v>
      </c>
      <c r="C17" s="110">
        <f t="shared" si="0"/>
        <v>13.752071095044435</v>
      </c>
      <c r="D17" s="109">
        <v>1329</v>
      </c>
      <c r="E17" s="111">
        <f t="shared" si="1"/>
        <v>15.609584214235378</v>
      </c>
      <c r="F17"/>
      <c r="G17" s="61"/>
    </row>
    <row r="18" spans="1:9" ht="12.75" customHeight="1">
      <c r="A18" s="112" t="s">
        <v>18</v>
      </c>
      <c r="B18" s="109">
        <v>1092</v>
      </c>
      <c r="C18" s="110">
        <f t="shared" si="0"/>
        <v>16.448260280162675</v>
      </c>
      <c r="D18" s="109">
        <v>1328</v>
      </c>
      <c r="E18" s="111">
        <f t="shared" si="1"/>
        <v>15.597838853652807</v>
      </c>
      <c r="F18"/>
      <c r="G18" s="61"/>
      <c r="I18" s="73"/>
    </row>
    <row r="19" spans="1:9" ht="12.75" customHeight="1">
      <c r="A19" s="112" t="s">
        <v>13</v>
      </c>
      <c r="B19" s="109">
        <v>120</v>
      </c>
      <c r="C19" s="110">
        <f t="shared" si="0"/>
        <v>1.807501129688206</v>
      </c>
      <c r="D19" s="109">
        <v>150</v>
      </c>
      <c r="E19" s="111">
        <f t="shared" si="1"/>
        <v>1.7618040873854828</v>
      </c>
      <c r="F19"/>
      <c r="G19" s="61"/>
      <c r="I19" s="72"/>
    </row>
    <row r="20" spans="1:9" ht="12.75" customHeight="1">
      <c r="A20" s="112" t="s">
        <v>14</v>
      </c>
      <c r="B20" s="109">
        <v>234</v>
      </c>
      <c r="C20" s="110">
        <f t="shared" si="0"/>
        <v>3.524627202892002</v>
      </c>
      <c r="D20" s="109">
        <v>306</v>
      </c>
      <c r="E20" s="111">
        <f t="shared" si="1"/>
        <v>3.5940803382663846</v>
      </c>
      <c r="F20"/>
      <c r="G20" s="61"/>
      <c r="I20" s="72"/>
    </row>
    <row r="21" spans="1:9" ht="12.75" customHeight="1">
      <c r="A21" s="113" t="s">
        <v>39</v>
      </c>
      <c r="B21" s="109">
        <v>558</v>
      </c>
      <c r="C21" s="110">
        <f t="shared" si="0"/>
        <v>8.404880253050157</v>
      </c>
      <c r="D21" s="109">
        <v>693</v>
      </c>
      <c r="E21" s="111">
        <f t="shared" si="1"/>
        <v>8.13953488372093</v>
      </c>
      <c r="F21"/>
      <c r="G21" s="61"/>
      <c r="I21" s="72"/>
    </row>
    <row r="22" spans="1:9" ht="12.75" customHeight="1">
      <c r="A22" s="113" t="s">
        <v>15</v>
      </c>
      <c r="B22" s="109">
        <v>316</v>
      </c>
      <c r="C22" s="110">
        <f t="shared" si="0"/>
        <v>4.759752974845609</v>
      </c>
      <c r="D22" s="109">
        <v>407</v>
      </c>
      <c r="E22" s="111">
        <f t="shared" si="1"/>
        <v>4.7803617571059425</v>
      </c>
      <c r="F22"/>
      <c r="G22" s="61"/>
      <c r="I22" s="72"/>
    </row>
    <row r="23" spans="1:7" ht="12.75" customHeight="1">
      <c r="A23" s="112" t="s">
        <v>40</v>
      </c>
      <c r="B23" s="109">
        <v>141</v>
      </c>
      <c r="C23" s="110">
        <f t="shared" si="0"/>
        <v>2.123813827383642</v>
      </c>
      <c r="D23" s="109">
        <v>173</v>
      </c>
      <c r="E23" s="111">
        <f t="shared" si="1"/>
        <v>2.0319473807845903</v>
      </c>
      <c r="F23"/>
      <c r="G23" s="61"/>
    </row>
    <row r="24" spans="1:7" ht="12.75" customHeight="1">
      <c r="A24" s="112" t="s">
        <v>16</v>
      </c>
      <c r="B24" s="109">
        <v>297</v>
      </c>
      <c r="C24" s="110">
        <f t="shared" si="0"/>
        <v>4.47356529597831</v>
      </c>
      <c r="D24" s="109">
        <v>385</v>
      </c>
      <c r="E24" s="111">
        <f t="shared" si="1"/>
        <v>4.521963824289406</v>
      </c>
      <c r="F24"/>
      <c r="G24" s="61"/>
    </row>
    <row r="25" spans="1:7" ht="12.75" customHeight="1">
      <c r="A25" s="112" t="s">
        <v>17</v>
      </c>
      <c r="B25" s="109">
        <v>53</v>
      </c>
      <c r="C25" s="110">
        <f t="shared" si="0"/>
        <v>0.7983129989456242</v>
      </c>
      <c r="D25" s="109">
        <v>74</v>
      </c>
      <c r="E25" s="111">
        <f t="shared" si="1"/>
        <v>0.8691566831101715</v>
      </c>
      <c r="F25"/>
      <c r="G25" s="61"/>
    </row>
    <row r="26" spans="1:7" ht="12.75" customHeight="1">
      <c r="A26" s="113" t="s">
        <v>19</v>
      </c>
      <c r="B26" s="109">
        <v>7</v>
      </c>
      <c r="C26" s="110">
        <f t="shared" si="0"/>
        <v>0.10543756589847869</v>
      </c>
      <c r="D26" s="109">
        <v>13</v>
      </c>
      <c r="E26" s="111">
        <f t="shared" si="1"/>
        <v>0.1526896875734085</v>
      </c>
      <c r="F26"/>
      <c r="G26" s="61"/>
    </row>
    <row r="27" spans="1:7" ht="12.75" customHeight="1">
      <c r="A27" s="113"/>
      <c r="B27" s="114"/>
      <c r="C27" s="110"/>
      <c r="D27" s="109"/>
      <c r="E27" s="111"/>
      <c r="F27"/>
      <c r="G27" s="61"/>
    </row>
    <row r="28" spans="1:7" ht="12.75" customHeight="1" thickBot="1">
      <c r="A28" s="115" t="s">
        <v>257</v>
      </c>
      <c r="B28" s="116">
        <f>SUM(B9:B26)</f>
        <v>6639</v>
      </c>
      <c r="C28" s="117">
        <f>SUM(C9:C26)</f>
        <v>99.99999999999999</v>
      </c>
      <c r="D28" s="116">
        <f>SUM(D9:D26)</f>
        <v>8514</v>
      </c>
      <c r="E28" s="118">
        <f>SUM(E9:E26)</f>
        <v>99.99999999999999</v>
      </c>
      <c r="F28"/>
      <c r="G28" s="61"/>
    </row>
    <row r="29" spans="1:6" ht="12.75" customHeight="1">
      <c r="A29" s="119" t="s">
        <v>214</v>
      </c>
      <c r="B29" s="120"/>
      <c r="C29" s="121"/>
      <c r="D29" s="122"/>
      <c r="E29" s="123"/>
      <c r="F29" s="11"/>
    </row>
    <row r="30" spans="1:6" ht="12.75">
      <c r="A30" s="5"/>
      <c r="E30" s="13"/>
      <c r="F30" s="9"/>
    </row>
    <row r="31" spans="1:6" ht="12.75">
      <c r="A31" s="5"/>
      <c r="B31" s="9"/>
      <c r="C31" s="9"/>
      <c r="D31" s="9"/>
      <c r="E31" s="9"/>
      <c r="F31" s="9"/>
    </row>
    <row r="32" spans="1:6" ht="12.75">
      <c r="A32" s="5"/>
      <c r="C32" s="9"/>
      <c r="E32" s="9"/>
      <c r="F32" s="9"/>
    </row>
    <row r="33" spans="1:6" ht="12.75">
      <c r="A33" s="5"/>
      <c r="B33" s="9"/>
      <c r="C33" s="9"/>
      <c r="D33" s="9"/>
      <c r="E33" s="9"/>
      <c r="F33" s="9"/>
    </row>
    <row r="34" spans="1:6" ht="12.75">
      <c r="A34" s="5"/>
      <c r="C34" s="9"/>
      <c r="E34" s="9"/>
      <c r="F34" s="9"/>
    </row>
    <row r="35" spans="1:6" ht="12.75">
      <c r="A35" s="5"/>
      <c r="B35" s="9"/>
      <c r="C35" s="9"/>
      <c r="D35" s="9"/>
      <c r="E35" s="9"/>
      <c r="F35" s="9"/>
    </row>
    <row r="36" spans="1:6" ht="12.75">
      <c r="A36" s="5"/>
      <c r="C36" s="9"/>
      <c r="E36" s="9"/>
      <c r="F36" s="9"/>
    </row>
    <row r="37" spans="1:6" ht="12.75">
      <c r="A37" s="5"/>
      <c r="B37" s="9"/>
      <c r="C37" s="9"/>
      <c r="D37" s="9"/>
      <c r="E37" s="9"/>
      <c r="F37" s="9"/>
    </row>
    <row r="38" spans="1:6" ht="12.75">
      <c r="A38" s="5"/>
      <c r="C38" s="9"/>
      <c r="E38" s="9"/>
      <c r="F38" s="9"/>
    </row>
    <row r="39" spans="1:6" ht="12.75">
      <c r="A39" s="5"/>
      <c r="B39" s="9"/>
      <c r="C39" s="9"/>
      <c r="D39" s="9"/>
      <c r="E39" s="9"/>
      <c r="F39" s="9"/>
    </row>
    <row r="40" spans="1:6" ht="12.75">
      <c r="A40" s="5"/>
      <c r="B40" s="9"/>
      <c r="C40" s="9"/>
      <c r="D40" s="9"/>
      <c r="E40" s="9"/>
      <c r="F40" s="9"/>
    </row>
    <row r="41" spans="1:6" ht="12.75">
      <c r="A41" s="5"/>
      <c r="B41" s="9"/>
      <c r="C41" s="9"/>
      <c r="D41" s="9"/>
      <c r="E41" s="9"/>
      <c r="F41" s="9"/>
    </row>
    <row r="42" spans="1:6" ht="12.75">
      <c r="A42" s="5"/>
      <c r="B42" s="9"/>
      <c r="C42" s="9"/>
      <c r="D42" s="9"/>
      <c r="E42" s="9"/>
      <c r="F42" s="9"/>
    </row>
    <row r="43" spans="1:6" ht="12.75">
      <c r="A43" s="5"/>
      <c r="B43" s="9"/>
      <c r="C43" s="9"/>
      <c r="D43" s="9"/>
      <c r="E43" s="9"/>
      <c r="F43" s="9"/>
    </row>
    <row r="44" spans="1:6" ht="12.75">
      <c r="A44" s="13"/>
      <c r="B44" s="13"/>
      <c r="C44" s="13"/>
      <c r="D44" s="9"/>
      <c r="E44" s="9"/>
      <c r="F44" s="9"/>
    </row>
    <row r="45" spans="1:6" ht="12.75">
      <c r="A45" s="5"/>
      <c r="D45" s="13"/>
      <c r="E45" s="13"/>
      <c r="F45" s="9"/>
    </row>
  </sheetData>
  <mergeCells count="10"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J45"/>
  <sheetViews>
    <sheetView showGridLines="0" view="pageBreakPreview" zoomScale="60" zoomScaleNormal="75" workbookViewId="0" topLeftCell="A1">
      <selection activeCell="K25" sqref="K25"/>
    </sheetView>
  </sheetViews>
  <sheetFormatPr defaultColWidth="12.57421875" defaultRowHeight="12.75"/>
  <cols>
    <col min="1" max="1" width="45.7109375" style="9" customWidth="1"/>
    <col min="2" max="6" width="14.7109375" style="32" customWidth="1"/>
    <col min="7" max="7" width="14.28125" style="32" customWidth="1"/>
    <col min="8" max="8" width="10.7109375" style="9" hidden="1" customWidth="1"/>
    <col min="9" max="9" width="0.2890625" style="9" hidden="1" customWidth="1"/>
    <col min="10" max="10" width="10.7109375" style="9" hidden="1" customWidth="1"/>
    <col min="11" max="14" width="10.7109375" style="9" customWidth="1"/>
    <col min="15" max="16384" width="19.140625" style="9" customWidth="1"/>
  </cols>
  <sheetData>
    <row r="1" spans="1:7" s="23" customFormat="1" ht="18">
      <c r="A1" s="387" t="s">
        <v>250</v>
      </c>
      <c r="B1" s="387"/>
      <c r="C1" s="387"/>
      <c r="D1" s="387"/>
      <c r="E1" s="387"/>
      <c r="F1" s="387"/>
      <c r="G1" s="387"/>
    </row>
    <row r="2" spans="1:7" ht="12.75" customHeight="1">
      <c r="A2" s="22"/>
      <c r="B2" s="33"/>
      <c r="C2" s="33"/>
      <c r="D2" s="33"/>
      <c r="E2" s="33"/>
      <c r="F2" s="33"/>
      <c r="G2" s="33"/>
    </row>
    <row r="3" spans="1:10" ht="15" customHeight="1">
      <c r="A3" s="395" t="s">
        <v>300</v>
      </c>
      <c r="B3" s="395"/>
      <c r="C3" s="395"/>
      <c r="D3" s="395"/>
      <c r="E3" s="395"/>
      <c r="F3" s="395"/>
      <c r="G3" s="395"/>
      <c r="H3" s="77"/>
      <c r="I3" s="77"/>
      <c r="J3" s="14"/>
    </row>
    <row r="4" spans="1:10" ht="12.75" customHeight="1" thickBot="1">
      <c r="A4" s="103"/>
      <c r="B4" s="103"/>
      <c r="C4" s="103"/>
      <c r="D4" s="103"/>
      <c r="E4" s="103"/>
      <c r="F4" s="103"/>
      <c r="G4" s="133"/>
      <c r="H4" s="14"/>
      <c r="I4" s="14"/>
      <c r="J4" s="14"/>
    </row>
    <row r="5" spans="1:8" s="15" customFormat="1" ht="12.75">
      <c r="A5" s="475" t="s">
        <v>184</v>
      </c>
      <c r="B5" s="477">
        <v>2009</v>
      </c>
      <c r="C5" s="478"/>
      <c r="D5" s="479"/>
      <c r="E5" s="477">
        <v>2010</v>
      </c>
      <c r="F5" s="478"/>
      <c r="G5" s="480"/>
      <c r="H5" s="38"/>
    </row>
    <row r="6" spans="1:8" s="15" customFormat="1" ht="13.5" thickBot="1">
      <c r="A6" s="476"/>
      <c r="B6" s="212" t="s">
        <v>29</v>
      </c>
      <c r="C6" s="212" t="s">
        <v>30</v>
      </c>
      <c r="D6" s="212" t="s">
        <v>31</v>
      </c>
      <c r="E6" s="212" t="s">
        <v>29</v>
      </c>
      <c r="F6" s="212" t="s">
        <v>30</v>
      </c>
      <c r="G6" s="213" t="s">
        <v>31</v>
      </c>
      <c r="H6" s="38"/>
    </row>
    <row r="7" spans="1:13" ht="12.75" customHeight="1">
      <c r="A7" s="208" t="s">
        <v>50</v>
      </c>
      <c r="B7" s="358">
        <v>143.57733333333334</v>
      </c>
      <c r="C7" s="51">
        <v>130.7535</v>
      </c>
      <c r="D7" s="182">
        <f>(B7+C7)/2</f>
        <v>137.16541666666666</v>
      </c>
      <c r="E7" s="180">
        <v>130.7535</v>
      </c>
      <c r="F7" s="180">
        <v>127.3895</v>
      </c>
      <c r="G7" s="181">
        <f>(E7+F7)/2</f>
        <v>129.07150000000001</v>
      </c>
      <c r="H7" s="39"/>
      <c r="K7" s="51"/>
      <c r="L7" s="51"/>
      <c r="M7" s="51"/>
    </row>
    <row r="8" spans="1:13" ht="12.75" customHeight="1">
      <c r="A8" s="209" t="s">
        <v>49</v>
      </c>
      <c r="B8" s="359">
        <v>117.9215</v>
      </c>
      <c r="C8" s="51">
        <v>117.50233333333334</v>
      </c>
      <c r="D8" s="182">
        <f aca="true" t="shared" si="0" ref="D8:D37">(B8+C8)/2</f>
        <v>117.71191666666667</v>
      </c>
      <c r="E8" s="182">
        <v>117.50233333333334</v>
      </c>
      <c r="F8" s="182">
        <v>117.44333333333333</v>
      </c>
      <c r="G8" s="183">
        <f aca="true" t="shared" si="1" ref="G8:G37">(E8+F8)/2</f>
        <v>117.47283333333334</v>
      </c>
      <c r="H8" s="39"/>
      <c r="K8" s="51"/>
      <c r="L8" s="51"/>
      <c r="M8" s="51"/>
    </row>
    <row r="9" spans="1:13" ht="12.75" customHeight="1">
      <c r="A9" s="209" t="s">
        <v>406</v>
      </c>
      <c r="B9" s="359">
        <v>116.5875</v>
      </c>
      <c r="C9" s="51">
        <v>114.23866666666667</v>
      </c>
      <c r="D9" s="182">
        <f t="shared" si="0"/>
        <v>115.41308333333333</v>
      </c>
      <c r="E9" s="182">
        <v>114.23866666666667</v>
      </c>
      <c r="F9" s="182">
        <v>114.2175</v>
      </c>
      <c r="G9" s="183">
        <f t="shared" si="1"/>
        <v>114.22808333333333</v>
      </c>
      <c r="H9" s="39"/>
      <c r="K9" s="51"/>
      <c r="L9" s="51"/>
      <c r="M9" s="51"/>
    </row>
    <row r="10" spans="1:13" ht="12.75" customHeight="1">
      <c r="A10" s="209" t="s">
        <v>407</v>
      </c>
      <c r="B10" s="359">
        <v>114.05433333333332</v>
      </c>
      <c r="C10" s="51">
        <v>110.19183333333335</v>
      </c>
      <c r="D10" s="182">
        <f t="shared" si="0"/>
        <v>112.12308333333334</v>
      </c>
      <c r="E10" s="182">
        <v>110.19183333333335</v>
      </c>
      <c r="F10" s="182">
        <v>108.858</v>
      </c>
      <c r="G10" s="183">
        <f t="shared" si="1"/>
        <v>109.52491666666668</v>
      </c>
      <c r="H10" s="39"/>
      <c r="K10" s="51"/>
      <c r="L10" s="51"/>
      <c r="M10" s="51"/>
    </row>
    <row r="11" spans="1:13" ht="12.75" customHeight="1">
      <c r="A11" s="209" t="s">
        <v>408</v>
      </c>
      <c r="B11" s="359">
        <v>112.2975</v>
      </c>
      <c r="C11" s="51">
        <v>112.57083333333333</v>
      </c>
      <c r="D11" s="182">
        <f t="shared" si="0"/>
        <v>112.43416666666667</v>
      </c>
      <c r="E11" s="182">
        <v>112.57083333333333</v>
      </c>
      <c r="F11" s="182">
        <v>112.75616666666667</v>
      </c>
      <c r="G11" s="183">
        <f t="shared" si="1"/>
        <v>112.6635</v>
      </c>
      <c r="H11" s="39"/>
      <c r="K11" s="51"/>
      <c r="L11" s="51"/>
      <c r="M11" s="51"/>
    </row>
    <row r="12" spans="1:13" ht="12.75" customHeight="1">
      <c r="A12" s="209" t="s">
        <v>157</v>
      </c>
      <c r="B12" s="359">
        <v>100.64833333333333</v>
      </c>
      <c r="C12" s="51">
        <v>97.70383333333332</v>
      </c>
      <c r="D12" s="182">
        <f t="shared" si="0"/>
        <v>99.17608333333332</v>
      </c>
      <c r="E12" s="182">
        <v>97.70383333333332</v>
      </c>
      <c r="F12" s="182">
        <v>98.813</v>
      </c>
      <c r="G12" s="183">
        <f t="shared" si="1"/>
        <v>98.25841666666666</v>
      </c>
      <c r="H12" s="39"/>
      <c r="K12" s="51"/>
      <c r="L12" s="51"/>
      <c r="M12" s="51"/>
    </row>
    <row r="13" spans="1:13" ht="12.75" customHeight="1">
      <c r="A13" s="209" t="s">
        <v>409</v>
      </c>
      <c r="B13" s="359">
        <v>103.63633333333335</v>
      </c>
      <c r="C13" s="51">
        <v>101.56683333333332</v>
      </c>
      <c r="D13" s="182">
        <f t="shared" si="0"/>
        <v>102.60158333333334</v>
      </c>
      <c r="E13" s="182">
        <v>101.56683333333332</v>
      </c>
      <c r="F13" s="182">
        <v>104.98166666666667</v>
      </c>
      <c r="G13" s="183">
        <f t="shared" si="1"/>
        <v>103.27425</v>
      </c>
      <c r="H13" s="39"/>
      <c r="K13" s="51"/>
      <c r="L13" s="51"/>
      <c r="M13" s="51"/>
    </row>
    <row r="14" spans="1:13" ht="12.75" customHeight="1">
      <c r="A14" s="209" t="s">
        <v>158</v>
      </c>
      <c r="B14" s="359">
        <v>113.81766666666665</v>
      </c>
      <c r="C14" s="51">
        <v>106.9085</v>
      </c>
      <c r="D14" s="182">
        <f t="shared" si="0"/>
        <v>110.36308333333332</v>
      </c>
      <c r="E14" s="182">
        <v>106.9085</v>
      </c>
      <c r="F14" s="182">
        <v>108.68183333333333</v>
      </c>
      <c r="G14" s="183">
        <f t="shared" si="1"/>
        <v>107.79516666666666</v>
      </c>
      <c r="H14" s="39"/>
      <c r="K14" s="51"/>
      <c r="L14" s="51"/>
      <c r="M14" s="51"/>
    </row>
    <row r="15" spans="1:13" ht="12.75" customHeight="1">
      <c r="A15" s="209" t="s">
        <v>410</v>
      </c>
      <c r="B15" s="359">
        <v>109.70549999999999</v>
      </c>
      <c r="C15" s="51">
        <v>108.88433333333334</v>
      </c>
      <c r="D15" s="182">
        <f t="shared" si="0"/>
        <v>109.29491666666667</v>
      </c>
      <c r="E15" s="182">
        <v>108.88433333333334</v>
      </c>
      <c r="F15" s="182">
        <v>108.65316666666668</v>
      </c>
      <c r="G15" s="183">
        <f t="shared" si="1"/>
        <v>108.76875000000001</v>
      </c>
      <c r="H15" s="39"/>
      <c r="K15" s="51"/>
      <c r="L15" s="51"/>
      <c r="M15" s="51"/>
    </row>
    <row r="16" spans="1:13" ht="12.75" customHeight="1">
      <c r="A16" s="209" t="s">
        <v>411</v>
      </c>
      <c r="B16" s="359">
        <v>106.16783333333332</v>
      </c>
      <c r="C16" s="51">
        <v>102.62133333333333</v>
      </c>
      <c r="D16" s="182">
        <f t="shared" si="0"/>
        <v>104.39458333333332</v>
      </c>
      <c r="E16" s="182">
        <v>102.62133333333333</v>
      </c>
      <c r="F16" s="182">
        <v>102.88866666666667</v>
      </c>
      <c r="G16" s="183">
        <f t="shared" si="1"/>
        <v>102.755</v>
      </c>
      <c r="H16" s="39"/>
      <c r="K16" s="51"/>
      <c r="L16" s="51"/>
      <c r="M16" s="51"/>
    </row>
    <row r="17" spans="1:13" ht="12.75" customHeight="1">
      <c r="A17" s="209" t="s">
        <v>412</v>
      </c>
      <c r="B17" s="359">
        <v>91.31583333333333</v>
      </c>
      <c r="C17" s="51">
        <v>92.94416666666666</v>
      </c>
      <c r="D17" s="182">
        <f t="shared" si="0"/>
        <v>92.13</v>
      </c>
      <c r="E17" s="182">
        <v>92.94416666666666</v>
      </c>
      <c r="F17" s="182">
        <v>93.27833333333335</v>
      </c>
      <c r="G17" s="183">
        <f t="shared" si="1"/>
        <v>93.11125000000001</v>
      </c>
      <c r="H17" s="37"/>
      <c r="K17" s="51"/>
      <c r="L17" s="51"/>
      <c r="M17" s="51"/>
    </row>
    <row r="18" spans="1:13" ht="12.75" customHeight="1">
      <c r="A18" s="209" t="s">
        <v>413</v>
      </c>
      <c r="B18" s="359">
        <v>103.85083333333334</v>
      </c>
      <c r="C18" s="51">
        <v>101.09049999999998</v>
      </c>
      <c r="D18" s="182">
        <f t="shared" si="0"/>
        <v>102.47066666666666</v>
      </c>
      <c r="E18" s="182">
        <v>101.09049999999998</v>
      </c>
      <c r="F18" s="182">
        <v>101.094</v>
      </c>
      <c r="G18" s="183">
        <f t="shared" si="1"/>
        <v>101.09224999999998</v>
      </c>
      <c r="H18" s="37"/>
      <c r="K18" s="51"/>
      <c r="L18" s="51"/>
      <c r="M18" s="51"/>
    </row>
    <row r="19" spans="1:13" ht="12.75" customHeight="1">
      <c r="A19" s="209" t="s">
        <v>414</v>
      </c>
      <c r="B19" s="359">
        <v>97.61016666666667</v>
      </c>
      <c r="C19" s="51">
        <v>98.33316666666667</v>
      </c>
      <c r="D19" s="182">
        <f t="shared" si="0"/>
        <v>97.97166666666666</v>
      </c>
      <c r="E19" s="182">
        <v>98.33316666666667</v>
      </c>
      <c r="F19" s="182">
        <v>103.2825</v>
      </c>
      <c r="G19" s="183">
        <f t="shared" si="1"/>
        <v>100.80783333333333</v>
      </c>
      <c r="H19" s="39"/>
      <c r="K19" s="51"/>
      <c r="L19" s="51"/>
      <c r="M19" s="51"/>
    </row>
    <row r="20" spans="1:13" ht="12.75" customHeight="1">
      <c r="A20" s="209" t="s">
        <v>415</v>
      </c>
      <c r="B20" s="359">
        <v>110.19316666666668</v>
      </c>
      <c r="C20" s="51">
        <v>109.05083333333333</v>
      </c>
      <c r="D20" s="182">
        <f t="shared" si="0"/>
        <v>109.62200000000001</v>
      </c>
      <c r="E20" s="182">
        <v>109.05083333333333</v>
      </c>
      <c r="F20" s="182">
        <v>111.00716666666666</v>
      </c>
      <c r="G20" s="183">
        <f t="shared" si="1"/>
        <v>110.029</v>
      </c>
      <c r="H20" s="39"/>
      <c r="K20" s="51"/>
      <c r="L20" s="51"/>
      <c r="M20" s="51"/>
    </row>
    <row r="21" spans="1:13" ht="12.75" customHeight="1">
      <c r="A21" s="209" t="s">
        <v>100</v>
      </c>
      <c r="B21" s="359">
        <v>119.4895</v>
      </c>
      <c r="C21" s="51">
        <v>110.90833333333332</v>
      </c>
      <c r="D21" s="182">
        <f t="shared" si="0"/>
        <v>115.19891666666666</v>
      </c>
      <c r="E21" s="182">
        <v>110.90833333333332</v>
      </c>
      <c r="F21" s="182">
        <v>110.12516666666666</v>
      </c>
      <c r="G21" s="183">
        <f t="shared" si="1"/>
        <v>110.51674999999999</v>
      </c>
      <c r="H21" s="39"/>
      <c r="K21" s="51"/>
      <c r="L21" s="51"/>
      <c r="M21" s="51"/>
    </row>
    <row r="22" spans="1:13" ht="12.75" customHeight="1">
      <c r="A22" s="209" t="s">
        <v>416</v>
      </c>
      <c r="B22" s="359">
        <v>111.1485</v>
      </c>
      <c r="C22" s="51">
        <v>104.52033333333334</v>
      </c>
      <c r="D22" s="182">
        <f t="shared" si="0"/>
        <v>107.83441666666667</v>
      </c>
      <c r="E22" s="182">
        <v>104.52033333333334</v>
      </c>
      <c r="F22" s="182">
        <v>105.02666666666666</v>
      </c>
      <c r="G22" s="183">
        <f t="shared" si="1"/>
        <v>104.7735</v>
      </c>
      <c r="H22" s="39"/>
      <c r="K22" s="51"/>
      <c r="L22" s="51"/>
      <c r="M22" s="51"/>
    </row>
    <row r="23" spans="1:13" ht="12.75" customHeight="1">
      <c r="A23" s="209" t="s">
        <v>45</v>
      </c>
      <c r="B23" s="359">
        <v>116.83616666666666</v>
      </c>
      <c r="C23" s="51">
        <v>116.20066666666668</v>
      </c>
      <c r="D23" s="182">
        <f t="shared" si="0"/>
        <v>116.51841666666667</v>
      </c>
      <c r="E23" s="182">
        <v>116.20066666666668</v>
      </c>
      <c r="F23" s="182">
        <v>115.0175</v>
      </c>
      <c r="G23" s="183">
        <f t="shared" si="1"/>
        <v>115.60908333333333</v>
      </c>
      <c r="H23" s="39"/>
      <c r="K23" s="51"/>
      <c r="L23" s="51"/>
      <c r="M23" s="51"/>
    </row>
    <row r="24" spans="1:13" ht="12.75" customHeight="1">
      <c r="A24" s="209" t="s">
        <v>417</v>
      </c>
      <c r="B24" s="359">
        <v>123.05916666666667</v>
      </c>
      <c r="C24" s="51">
        <v>119.66566666666665</v>
      </c>
      <c r="D24" s="182">
        <f t="shared" si="0"/>
        <v>121.36241666666666</v>
      </c>
      <c r="E24" s="182">
        <v>119.66566666666665</v>
      </c>
      <c r="F24" s="182">
        <v>121.35666666666668</v>
      </c>
      <c r="G24" s="183">
        <f t="shared" si="1"/>
        <v>120.51116666666667</v>
      </c>
      <c r="H24" s="39"/>
      <c r="K24" s="51"/>
      <c r="L24" s="51"/>
      <c r="M24" s="51"/>
    </row>
    <row r="25" spans="1:13" ht="12.75" customHeight="1">
      <c r="A25" s="209" t="s">
        <v>418</v>
      </c>
      <c r="B25" s="359">
        <v>72.96033333333334</v>
      </c>
      <c r="C25" s="51">
        <v>71.06133333333334</v>
      </c>
      <c r="D25" s="182">
        <f t="shared" si="0"/>
        <v>72.01083333333334</v>
      </c>
      <c r="E25" s="182">
        <v>71.06133333333334</v>
      </c>
      <c r="F25" s="182">
        <v>69.4925</v>
      </c>
      <c r="G25" s="183">
        <f t="shared" si="1"/>
        <v>70.27691666666666</v>
      </c>
      <c r="H25" s="39"/>
      <c r="K25" s="51"/>
      <c r="L25" s="51"/>
      <c r="M25" s="51"/>
    </row>
    <row r="26" spans="1:13" ht="12.75" customHeight="1">
      <c r="A26" s="209" t="s">
        <v>57</v>
      </c>
      <c r="B26" s="359">
        <v>116.86283333333331</v>
      </c>
      <c r="C26" s="51">
        <v>111.98433333333334</v>
      </c>
      <c r="D26" s="182">
        <f t="shared" si="0"/>
        <v>114.42358333333333</v>
      </c>
      <c r="E26" s="182">
        <v>111.98433333333334</v>
      </c>
      <c r="F26" s="182">
        <v>114.72383333333333</v>
      </c>
      <c r="G26" s="183">
        <f t="shared" si="1"/>
        <v>113.35408333333334</v>
      </c>
      <c r="H26" s="39"/>
      <c r="K26" s="51"/>
      <c r="L26" s="51"/>
      <c r="M26" s="51"/>
    </row>
    <row r="27" spans="1:14" ht="12.75" customHeight="1">
      <c r="A27" s="209" t="s">
        <v>159</v>
      </c>
      <c r="B27" s="359">
        <v>102.96816666666666</v>
      </c>
      <c r="C27" s="51">
        <v>101.41083333333334</v>
      </c>
      <c r="D27" s="182">
        <f t="shared" si="0"/>
        <v>102.18950000000001</v>
      </c>
      <c r="E27" s="182">
        <v>101.41083333333334</v>
      </c>
      <c r="F27" s="182">
        <v>101.669</v>
      </c>
      <c r="G27" s="183">
        <f t="shared" si="1"/>
        <v>101.53991666666667</v>
      </c>
      <c r="H27" s="39"/>
      <c r="K27" s="51"/>
      <c r="L27" s="51"/>
      <c r="M27" s="51"/>
      <c r="N27" s="51"/>
    </row>
    <row r="28" spans="1:13" ht="12.75" customHeight="1">
      <c r="A28" s="209" t="s">
        <v>160</v>
      </c>
      <c r="B28" s="359">
        <v>112.215</v>
      </c>
      <c r="C28" s="51">
        <v>110.7435</v>
      </c>
      <c r="D28" s="182">
        <f t="shared" si="0"/>
        <v>111.47925000000001</v>
      </c>
      <c r="E28" s="182">
        <v>110.7435</v>
      </c>
      <c r="F28" s="182">
        <v>114.54333333333331</v>
      </c>
      <c r="G28" s="183">
        <f t="shared" si="1"/>
        <v>112.64341666666665</v>
      </c>
      <c r="H28" s="37"/>
      <c r="K28" s="51"/>
      <c r="L28" s="51"/>
      <c r="M28" s="51"/>
    </row>
    <row r="29" spans="1:13" ht="12.75" customHeight="1">
      <c r="A29" s="209" t="s">
        <v>419</v>
      </c>
      <c r="B29" s="359">
        <v>113.94683333333334</v>
      </c>
      <c r="C29" s="51">
        <v>112.80083333333334</v>
      </c>
      <c r="D29" s="182">
        <f t="shared" si="0"/>
        <v>113.37383333333335</v>
      </c>
      <c r="E29" s="182">
        <v>112.80083333333334</v>
      </c>
      <c r="F29" s="182">
        <v>112.91799999999999</v>
      </c>
      <c r="G29" s="183">
        <f t="shared" si="1"/>
        <v>112.85941666666668</v>
      </c>
      <c r="H29" s="37"/>
      <c r="K29" s="51"/>
      <c r="L29" s="51"/>
      <c r="M29" s="51"/>
    </row>
    <row r="30" spans="1:13" ht="12.75" customHeight="1">
      <c r="A30" s="209" t="s">
        <v>420</v>
      </c>
      <c r="B30" s="359">
        <v>116.08216666666665</v>
      </c>
      <c r="C30" s="51">
        <v>114.01216666666669</v>
      </c>
      <c r="D30" s="182">
        <f t="shared" si="0"/>
        <v>115.04716666666667</v>
      </c>
      <c r="E30" s="182">
        <v>114.01216666666669</v>
      </c>
      <c r="F30" s="182">
        <v>114.51083333333334</v>
      </c>
      <c r="G30" s="183">
        <f t="shared" si="1"/>
        <v>114.26150000000001</v>
      </c>
      <c r="H30" s="37"/>
      <c r="K30" s="51"/>
      <c r="L30" s="51"/>
      <c r="M30" s="51"/>
    </row>
    <row r="31" spans="1:13" ht="12.75" customHeight="1">
      <c r="A31" s="209" t="s">
        <v>161</v>
      </c>
      <c r="B31" s="359">
        <v>104.18216666666666</v>
      </c>
      <c r="C31" s="51">
        <v>102.108</v>
      </c>
      <c r="D31" s="182">
        <f t="shared" si="0"/>
        <v>103.14508333333333</v>
      </c>
      <c r="E31" s="182">
        <v>102.108</v>
      </c>
      <c r="F31" s="182">
        <v>111.175</v>
      </c>
      <c r="G31" s="183">
        <f t="shared" si="1"/>
        <v>106.64150000000001</v>
      </c>
      <c r="H31" s="39"/>
      <c r="K31" s="51"/>
      <c r="L31" s="51"/>
      <c r="M31" s="51"/>
    </row>
    <row r="32" spans="1:13" ht="12.75" customHeight="1">
      <c r="A32" s="209" t="s">
        <v>51</v>
      </c>
      <c r="B32" s="359">
        <v>96.20233333333333</v>
      </c>
      <c r="C32" s="51">
        <v>88.8975</v>
      </c>
      <c r="D32" s="182">
        <f t="shared" si="0"/>
        <v>92.54991666666666</v>
      </c>
      <c r="E32" s="182">
        <v>88.8975</v>
      </c>
      <c r="F32" s="182">
        <v>83.81716666666667</v>
      </c>
      <c r="G32" s="183">
        <f t="shared" si="1"/>
        <v>86.35733333333333</v>
      </c>
      <c r="H32" s="39"/>
      <c r="K32" s="51"/>
      <c r="L32" s="51"/>
      <c r="M32" s="51"/>
    </row>
    <row r="33" spans="1:13" ht="12.75" customHeight="1">
      <c r="A33" s="209" t="s">
        <v>162</v>
      </c>
      <c r="B33" s="359">
        <v>113.53949999999999</v>
      </c>
      <c r="C33" s="51">
        <v>112.80183333333333</v>
      </c>
      <c r="D33" s="182">
        <f t="shared" si="0"/>
        <v>113.17066666666666</v>
      </c>
      <c r="E33" s="182">
        <v>112.80183333333333</v>
      </c>
      <c r="F33" s="182">
        <v>114.03</v>
      </c>
      <c r="G33" s="183">
        <f t="shared" si="1"/>
        <v>113.41591666666667</v>
      </c>
      <c r="H33" s="39"/>
      <c r="K33" s="51"/>
      <c r="L33" s="51"/>
      <c r="M33" s="51"/>
    </row>
    <row r="34" spans="1:36" ht="12.75" customHeight="1">
      <c r="A34" s="209" t="s">
        <v>163</v>
      </c>
      <c r="B34" s="359">
        <v>109.79433333333333</v>
      </c>
      <c r="C34" s="51">
        <v>107.95299999999999</v>
      </c>
      <c r="D34" s="182">
        <f t="shared" si="0"/>
        <v>108.87366666666665</v>
      </c>
      <c r="E34" s="182">
        <v>107.95299999999999</v>
      </c>
      <c r="F34" s="182">
        <v>106.67099999999999</v>
      </c>
      <c r="G34" s="183">
        <f t="shared" si="1"/>
        <v>107.31199999999998</v>
      </c>
      <c r="H34" s="39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</row>
    <row r="35" spans="1:36" ht="12.75" customHeight="1">
      <c r="A35" s="209" t="s">
        <v>421</v>
      </c>
      <c r="B35" s="359">
        <v>108.96916666666665</v>
      </c>
      <c r="C35" s="51">
        <v>110.32466666666669</v>
      </c>
      <c r="D35" s="182">
        <f t="shared" si="0"/>
        <v>109.64691666666667</v>
      </c>
      <c r="E35" s="182">
        <v>110.32466666666669</v>
      </c>
      <c r="F35" s="182">
        <v>111.53733333333334</v>
      </c>
      <c r="G35" s="183">
        <f t="shared" si="1"/>
        <v>110.93100000000001</v>
      </c>
      <c r="H35" s="39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</row>
    <row r="36" spans="1:36" ht="12.75" customHeight="1">
      <c r="A36" s="209" t="s">
        <v>422</v>
      </c>
      <c r="B36" s="359">
        <v>107.74400000000001</v>
      </c>
      <c r="C36" s="51">
        <v>106.3145</v>
      </c>
      <c r="D36" s="182">
        <f t="shared" si="0"/>
        <v>107.02925</v>
      </c>
      <c r="E36" s="182">
        <v>106.3145</v>
      </c>
      <c r="F36" s="182">
        <v>106.75883333333331</v>
      </c>
      <c r="G36" s="183">
        <f t="shared" si="1"/>
        <v>106.53666666666666</v>
      </c>
      <c r="H36" s="39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</row>
    <row r="37" spans="1:36" ht="12.75" customHeight="1">
      <c r="A37" s="209" t="s">
        <v>423</v>
      </c>
      <c r="B37" s="359">
        <v>113.78116666666666</v>
      </c>
      <c r="C37" s="51">
        <v>114.81533333333333</v>
      </c>
      <c r="D37" s="182">
        <f t="shared" si="0"/>
        <v>114.29825</v>
      </c>
      <c r="E37" s="182">
        <v>114.81533333333333</v>
      </c>
      <c r="F37" s="182">
        <v>114.86183333333332</v>
      </c>
      <c r="G37" s="183">
        <f t="shared" si="1"/>
        <v>114.83858333333333</v>
      </c>
      <c r="H37" s="39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</row>
    <row r="38" spans="1:36" ht="12.75" customHeight="1">
      <c r="A38" s="209"/>
      <c r="B38" s="182"/>
      <c r="C38" s="182"/>
      <c r="D38" s="182"/>
      <c r="E38" s="182"/>
      <c r="F38" s="182"/>
      <c r="G38" s="183"/>
      <c r="H38" s="39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</row>
    <row r="39" spans="1:13" ht="12.75" customHeight="1">
      <c r="A39" s="210" t="s">
        <v>219</v>
      </c>
      <c r="B39" s="203">
        <v>110.983</v>
      </c>
      <c r="C39" s="203">
        <v>111.721333</v>
      </c>
      <c r="D39" s="203">
        <f>(B39+C39)/2</f>
        <v>111.35216650000001</v>
      </c>
      <c r="E39" s="203">
        <v>111.7545</v>
      </c>
      <c r="F39" s="203">
        <v>113.14416666666666</v>
      </c>
      <c r="G39" s="204">
        <f>(E39+F39)/2</f>
        <v>112.44933333333333</v>
      </c>
      <c r="H39" s="39"/>
      <c r="K39" s="51"/>
      <c r="L39" s="51"/>
      <c r="M39" s="51"/>
    </row>
    <row r="40" spans="1:13" ht="12.75" customHeight="1">
      <c r="A40" s="210" t="s">
        <v>220</v>
      </c>
      <c r="B40" s="203">
        <v>109.3795</v>
      </c>
      <c r="C40" s="203">
        <v>108.018833</v>
      </c>
      <c r="D40" s="203">
        <f>(B40+C40)/2</f>
        <v>108.69916649999999</v>
      </c>
      <c r="E40" s="203">
        <v>107.409333</v>
      </c>
      <c r="F40" s="203">
        <v>108.262</v>
      </c>
      <c r="G40" s="204">
        <f>(E40+F40)/2</f>
        <v>107.8356665</v>
      </c>
      <c r="H40" s="39"/>
      <c r="K40" s="51"/>
      <c r="L40" s="51"/>
      <c r="M40" s="51"/>
    </row>
    <row r="41" spans="1:13" ht="12.75" customHeight="1">
      <c r="A41" s="210" t="s">
        <v>218</v>
      </c>
      <c r="B41" s="188">
        <v>109.723833</v>
      </c>
      <c r="C41" s="188">
        <v>108.355167</v>
      </c>
      <c r="D41" s="188">
        <f>(B41+C41)/2</f>
        <v>109.0395</v>
      </c>
      <c r="E41" s="188">
        <v>107.582667</v>
      </c>
      <c r="F41" s="188">
        <v>107.76416666666667</v>
      </c>
      <c r="G41" s="189">
        <f>(E41+F41)/2</f>
        <v>107.67341683333333</v>
      </c>
      <c r="H41" s="39"/>
      <c r="K41" s="51"/>
      <c r="L41" s="51"/>
      <c r="M41" s="51"/>
    </row>
    <row r="42" spans="1:13" ht="12.75" customHeight="1">
      <c r="A42" s="210" t="s">
        <v>101</v>
      </c>
      <c r="B42" s="188">
        <v>108.3845</v>
      </c>
      <c r="C42" s="188">
        <v>106.667833</v>
      </c>
      <c r="D42" s="188">
        <f>(B42+C42)/2</f>
        <v>107.5261665</v>
      </c>
      <c r="E42" s="188">
        <v>106.409167</v>
      </c>
      <c r="F42" s="188">
        <v>108.61449999999998</v>
      </c>
      <c r="G42" s="189">
        <f>(E42+F42)/2</f>
        <v>107.5118335</v>
      </c>
      <c r="H42" s="39"/>
      <c r="K42" s="51"/>
      <c r="L42" s="51"/>
      <c r="M42" s="51"/>
    </row>
    <row r="43" spans="1:13" ht="12.75" customHeight="1">
      <c r="A43" s="210"/>
      <c r="B43" s="188"/>
      <c r="C43" s="188"/>
      <c r="D43" s="188"/>
      <c r="E43" s="188"/>
      <c r="F43" s="188"/>
      <c r="G43" s="189"/>
      <c r="H43" s="39"/>
      <c r="K43" s="51"/>
      <c r="L43" s="51"/>
      <c r="M43" s="51"/>
    </row>
    <row r="44" spans="1:13" ht="12.75" customHeight="1" thickBot="1">
      <c r="A44" s="192" t="s">
        <v>255</v>
      </c>
      <c r="B44" s="193">
        <v>106.229</v>
      </c>
      <c r="C44" s="193">
        <v>107.0367</v>
      </c>
      <c r="D44" s="193">
        <f>(B44+C44)/2</f>
        <v>106.63284999999999</v>
      </c>
      <c r="E44" s="193">
        <v>107.7265</v>
      </c>
      <c r="F44" s="193">
        <v>109.4496</v>
      </c>
      <c r="G44" s="194">
        <f>(E44+F44)/2</f>
        <v>108.58805000000001</v>
      </c>
      <c r="H44" s="39"/>
      <c r="K44" s="51"/>
      <c r="L44" s="51"/>
      <c r="M44" s="51"/>
    </row>
    <row r="45" spans="1:7" ht="12.75">
      <c r="A45" s="211" t="s">
        <v>38</v>
      </c>
      <c r="B45" s="211"/>
      <c r="C45" s="211"/>
      <c r="D45" s="211"/>
      <c r="E45" s="211"/>
      <c r="F45" s="211"/>
      <c r="G45" s="211"/>
    </row>
  </sheetData>
  <mergeCells count="5">
    <mergeCell ref="A1:G1"/>
    <mergeCell ref="A5:A6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M9"/>
  <sheetViews>
    <sheetView showGridLines="0" view="pageBreakPreview" zoomScale="60" zoomScaleNormal="75" workbookViewId="0" topLeftCell="A1">
      <selection activeCell="H26" sqref="H26"/>
    </sheetView>
  </sheetViews>
  <sheetFormatPr defaultColWidth="12.57421875" defaultRowHeight="12.75"/>
  <cols>
    <col min="1" max="1" width="45.7109375" style="9" customWidth="1"/>
    <col min="2" max="6" width="14.7109375" style="32" customWidth="1"/>
    <col min="7" max="7" width="14.28125" style="32" customWidth="1"/>
    <col min="8" max="8" width="10.7109375" style="9" hidden="1" customWidth="1"/>
    <col min="9" max="9" width="0.2890625" style="9" hidden="1" customWidth="1"/>
    <col min="10" max="10" width="10.7109375" style="9" hidden="1" customWidth="1"/>
    <col min="11" max="14" width="10.7109375" style="9" customWidth="1"/>
    <col min="15" max="16384" width="19.140625" style="9" customWidth="1"/>
  </cols>
  <sheetData>
    <row r="1" spans="1:7" s="23" customFormat="1" ht="18">
      <c r="A1" s="387" t="s">
        <v>250</v>
      </c>
      <c r="B1" s="387"/>
      <c r="C1" s="387"/>
      <c r="D1" s="387"/>
      <c r="E1" s="387"/>
      <c r="F1" s="387"/>
      <c r="G1" s="387"/>
    </row>
    <row r="2" spans="1:7" ht="12.75" customHeight="1">
      <c r="A2" s="22"/>
      <c r="B2" s="33"/>
      <c r="C2" s="33"/>
      <c r="D2" s="33"/>
      <c r="E2" s="33"/>
      <c r="F2" s="33"/>
      <c r="G2" s="33"/>
    </row>
    <row r="3" spans="1:10" ht="15" customHeight="1">
      <c r="A3" s="395" t="s">
        <v>301</v>
      </c>
      <c r="B3" s="395"/>
      <c r="C3" s="395"/>
      <c r="D3" s="395"/>
      <c r="E3" s="395"/>
      <c r="F3" s="395"/>
      <c r="G3" s="395"/>
      <c r="H3" s="77"/>
      <c r="I3" s="77"/>
      <c r="J3" s="14"/>
    </row>
    <row r="4" spans="1:10" ht="12.75" customHeight="1" thickBot="1">
      <c r="A4" s="103"/>
      <c r="B4" s="103"/>
      <c r="C4" s="103"/>
      <c r="D4" s="103"/>
      <c r="E4" s="103"/>
      <c r="F4" s="103"/>
      <c r="G4" s="133"/>
      <c r="H4" s="14"/>
      <c r="I4" s="14"/>
      <c r="J4" s="14"/>
    </row>
    <row r="5" spans="1:8" s="15" customFormat="1" ht="12.75">
      <c r="A5" s="475" t="s">
        <v>184</v>
      </c>
      <c r="B5" s="477">
        <v>2009</v>
      </c>
      <c r="C5" s="478"/>
      <c r="D5" s="479"/>
      <c r="E5" s="477">
        <v>2010</v>
      </c>
      <c r="F5" s="478"/>
      <c r="G5" s="480"/>
      <c r="H5" s="38"/>
    </row>
    <row r="6" spans="1:8" s="15" customFormat="1" ht="13.5" thickBot="1">
      <c r="A6" s="476"/>
      <c r="B6" s="212" t="s">
        <v>29</v>
      </c>
      <c r="C6" s="212" t="s">
        <v>30</v>
      </c>
      <c r="D6" s="212" t="s">
        <v>31</v>
      </c>
      <c r="E6" s="212" t="s">
        <v>29</v>
      </c>
      <c r="F6" s="212" t="s">
        <v>30</v>
      </c>
      <c r="G6" s="213" t="s">
        <v>31</v>
      </c>
      <c r="H6" s="38"/>
    </row>
    <row r="7" spans="1:13" ht="12.75" customHeight="1">
      <c r="A7" s="208" t="s">
        <v>226</v>
      </c>
      <c r="B7" s="180">
        <v>116.373667</v>
      </c>
      <c r="C7" s="180">
        <v>117.433167</v>
      </c>
      <c r="D7" s="180">
        <f>(B7+C7)/2</f>
        <v>116.90341699999999</v>
      </c>
      <c r="E7" s="180">
        <v>118.7105</v>
      </c>
      <c r="F7" s="180">
        <v>120.073</v>
      </c>
      <c r="G7" s="181">
        <f>(E7+F7)/2</f>
        <v>119.39175</v>
      </c>
      <c r="H7" s="39"/>
      <c r="K7" s="51"/>
      <c r="L7" s="51"/>
      <c r="M7" s="51"/>
    </row>
    <row r="8" spans="1:13" ht="12.75" customHeight="1" thickBot="1">
      <c r="A8" s="214" t="s">
        <v>227</v>
      </c>
      <c r="B8" s="201">
        <v>113.406</v>
      </c>
      <c r="C8" s="201">
        <v>115.2105</v>
      </c>
      <c r="D8" s="201">
        <f>(B8+C8)/2</f>
        <v>114.30825</v>
      </c>
      <c r="E8" s="201">
        <v>116.454167</v>
      </c>
      <c r="F8" s="201">
        <v>116.887833</v>
      </c>
      <c r="G8" s="202">
        <f>(E8+F8)/2</f>
        <v>116.67099999999999</v>
      </c>
      <c r="H8" s="39"/>
      <c r="K8" s="51"/>
      <c r="L8" s="51"/>
      <c r="M8" s="51"/>
    </row>
    <row r="9" spans="1:7" ht="12.75">
      <c r="A9" s="211" t="s">
        <v>38</v>
      </c>
      <c r="B9" s="211"/>
      <c r="C9" s="211"/>
      <c r="D9" s="211"/>
      <c r="E9" s="211"/>
      <c r="F9" s="211"/>
      <c r="G9" s="211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J46"/>
  <sheetViews>
    <sheetView showGridLines="0" view="pageBreakPreview" zoomScale="60" zoomScaleNormal="75" workbookViewId="0" topLeftCell="A1">
      <selection activeCell="A3" sqref="A3:G3"/>
    </sheetView>
  </sheetViews>
  <sheetFormatPr defaultColWidth="11.421875" defaultRowHeight="12.75"/>
  <cols>
    <col min="1" max="1" width="46.7109375" style="9" customWidth="1"/>
    <col min="2" max="4" width="22.7109375" style="9" customWidth="1"/>
    <col min="5" max="7" width="14.7109375" style="9" customWidth="1"/>
    <col min="8" max="16384" width="11.421875" style="9" customWidth="1"/>
  </cols>
  <sheetData>
    <row r="1" spans="1:7" s="23" customFormat="1" ht="18">
      <c r="A1" s="387" t="s">
        <v>250</v>
      </c>
      <c r="B1" s="387"/>
      <c r="C1" s="387"/>
      <c r="D1" s="387"/>
      <c r="E1" s="30"/>
      <c r="F1" s="30"/>
      <c r="G1" s="30"/>
    </row>
    <row r="2" ht="12.75" customHeight="1"/>
    <row r="3" spans="1:10" ht="15" customHeight="1">
      <c r="A3" s="395" t="s">
        <v>302</v>
      </c>
      <c r="B3" s="395"/>
      <c r="C3" s="395"/>
      <c r="D3" s="395"/>
      <c r="E3" s="395"/>
      <c r="F3" s="395"/>
      <c r="G3" s="395"/>
      <c r="H3" s="77"/>
      <c r="I3" s="77"/>
      <c r="J3" s="14"/>
    </row>
    <row r="4" spans="1:10" ht="15" customHeight="1">
      <c r="A4" s="395" t="s">
        <v>243</v>
      </c>
      <c r="B4" s="395"/>
      <c r="C4" s="395"/>
      <c r="D4" s="395"/>
      <c r="E4" s="77"/>
      <c r="F4" s="77"/>
      <c r="G4" s="77"/>
      <c r="H4" s="77"/>
      <c r="I4" s="77"/>
      <c r="J4" s="14"/>
    </row>
    <row r="5" spans="1:10" ht="12.75" customHeight="1" thickBot="1">
      <c r="A5" s="103"/>
      <c r="B5" s="103"/>
      <c r="C5" s="103"/>
      <c r="D5" s="103"/>
      <c r="E5" s="24"/>
      <c r="F5" s="24"/>
      <c r="G5" s="61"/>
      <c r="H5" s="14"/>
      <c r="I5" s="14"/>
      <c r="J5" s="14"/>
    </row>
    <row r="6" spans="1:4" ht="12.75">
      <c r="A6" s="475" t="s">
        <v>184</v>
      </c>
      <c r="B6" s="477" t="s">
        <v>348</v>
      </c>
      <c r="C6" s="478"/>
      <c r="D6" s="479"/>
    </row>
    <row r="7" spans="1:5" ht="13.5" thickBot="1">
      <c r="A7" s="476"/>
      <c r="B7" s="212" t="s">
        <v>29</v>
      </c>
      <c r="C7" s="212" t="s">
        <v>30</v>
      </c>
      <c r="D7" s="212" t="s">
        <v>31</v>
      </c>
      <c r="E7" s="50"/>
    </row>
    <row r="8" spans="1:4" ht="12.75" customHeight="1">
      <c r="A8" s="208" t="s">
        <v>50</v>
      </c>
      <c r="B8" s="358">
        <v>-8.931655878829533</v>
      </c>
      <c r="C8" s="51">
        <v>-2.572780078544746</v>
      </c>
      <c r="D8" s="181">
        <f>(B8+C8)/2</f>
        <v>-5.752217978687139</v>
      </c>
    </row>
    <row r="9" spans="1:4" ht="12.75" customHeight="1">
      <c r="A9" s="209" t="s">
        <v>49</v>
      </c>
      <c r="B9" s="359">
        <v>-0.35546246160933753</v>
      </c>
      <c r="C9" s="51">
        <v>-0.05021176884431661</v>
      </c>
      <c r="D9" s="183">
        <f aca="true" t="shared" si="0" ref="D9:D45">(B9+C9)/2</f>
        <v>-0.20283711522682707</v>
      </c>
    </row>
    <row r="10" spans="1:4" ht="12.75" customHeight="1">
      <c r="A10" s="209" t="s">
        <v>406</v>
      </c>
      <c r="B10" s="359">
        <v>-2.0146528001143618</v>
      </c>
      <c r="C10" s="51">
        <v>-0.018528460883069066</v>
      </c>
      <c r="D10" s="183">
        <f t="shared" si="0"/>
        <v>-1.0165906304987153</v>
      </c>
    </row>
    <row r="11" spans="1:4" ht="12.75" customHeight="1">
      <c r="A11" s="209" t="s">
        <v>407</v>
      </c>
      <c r="B11" s="359">
        <v>-3.386543840216478</v>
      </c>
      <c r="C11" s="51">
        <v>-1.2104647803603217</v>
      </c>
      <c r="D11" s="183">
        <f t="shared" si="0"/>
        <v>-2.2985043102883997</v>
      </c>
    </row>
    <row r="12" spans="1:4" ht="12.75" customHeight="1">
      <c r="A12" s="209" t="s">
        <v>408</v>
      </c>
      <c r="B12" s="359">
        <v>0.2434010849158052</v>
      </c>
      <c r="C12" s="51">
        <v>0.16463708035682423</v>
      </c>
      <c r="D12" s="183">
        <f t="shared" si="0"/>
        <v>0.2040190826363147</v>
      </c>
    </row>
    <row r="13" spans="1:4" ht="12.75" customHeight="1">
      <c r="A13" s="209" t="s">
        <v>157</v>
      </c>
      <c r="B13" s="359">
        <v>-2.9255327957078325</v>
      </c>
      <c r="C13" s="51">
        <v>1.1352335203497792</v>
      </c>
      <c r="D13" s="183">
        <f t="shared" si="0"/>
        <v>-0.8951496376790267</v>
      </c>
    </row>
    <row r="14" spans="1:4" ht="12.75" customHeight="1">
      <c r="A14" s="209" t="s">
        <v>409</v>
      </c>
      <c r="B14" s="359">
        <v>-1.9968865487972682</v>
      </c>
      <c r="C14" s="51">
        <v>3.362153983994134</v>
      </c>
      <c r="D14" s="183">
        <f t="shared" si="0"/>
        <v>0.6826337175984328</v>
      </c>
    </row>
    <row r="15" spans="1:4" ht="12.75" customHeight="1">
      <c r="A15" s="209" t="s">
        <v>158</v>
      </c>
      <c r="B15" s="359">
        <v>-6.070381575209458</v>
      </c>
      <c r="C15" s="51">
        <v>1.6587393269322144</v>
      </c>
      <c r="D15" s="183">
        <f t="shared" si="0"/>
        <v>-2.205821124138622</v>
      </c>
    </row>
    <row r="16" spans="1:4" ht="12.75" customHeight="1">
      <c r="A16" s="209" t="s">
        <v>410</v>
      </c>
      <c r="B16" s="359">
        <v>-0.748519141398236</v>
      </c>
      <c r="C16" s="51">
        <v>-0.21230480050696005</v>
      </c>
      <c r="D16" s="183">
        <f t="shared" si="0"/>
        <v>-0.480411970952598</v>
      </c>
    </row>
    <row r="17" spans="1:4" ht="12.75" customHeight="1">
      <c r="A17" s="209" t="s">
        <v>411</v>
      </c>
      <c r="B17" s="359">
        <v>-3.340465646374368</v>
      </c>
      <c r="C17" s="51">
        <v>0.26050463841177307</v>
      </c>
      <c r="D17" s="183">
        <f t="shared" si="0"/>
        <v>-1.5399805039812975</v>
      </c>
    </row>
    <row r="18" spans="1:4" ht="12.75" customHeight="1">
      <c r="A18" s="209" t="s">
        <v>412</v>
      </c>
      <c r="B18" s="359">
        <v>1.783188384635739</v>
      </c>
      <c r="C18" s="51">
        <v>0.35953484618904497</v>
      </c>
      <c r="D18" s="183">
        <f t="shared" si="0"/>
        <v>1.071361615412392</v>
      </c>
    </row>
    <row r="19" spans="1:4" ht="12.75" customHeight="1">
      <c r="A19" s="209" t="s">
        <v>413</v>
      </c>
      <c r="B19" s="359">
        <v>-2.657978992304697</v>
      </c>
      <c r="C19" s="51">
        <v>0.003462244226724284</v>
      </c>
      <c r="D19" s="183">
        <f t="shared" si="0"/>
        <v>-1.3272583740389863</v>
      </c>
    </row>
    <row r="20" spans="1:4" ht="12.75" customHeight="1">
      <c r="A20" s="209" t="s">
        <v>414</v>
      </c>
      <c r="B20" s="359">
        <v>0.7407015321149938</v>
      </c>
      <c r="C20" s="51">
        <v>5.033228869879435</v>
      </c>
      <c r="D20" s="183">
        <f t="shared" si="0"/>
        <v>2.8869652009972144</v>
      </c>
    </row>
    <row r="21" spans="1:4" ht="12.75" customHeight="1">
      <c r="A21" s="209" t="s">
        <v>415</v>
      </c>
      <c r="B21" s="359">
        <v>-1.0366644029651153</v>
      </c>
      <c r="C21" s="51">
        <v>1.7939645883800366</v>
      </c>
      <c r="D21" s="183">
        <f t="shared" si="0"/>
        <v>0.37865009270746064</v>
      </c>
    </row>
    <row r="22" spans="1:4" ht="12.75" customHeight="1">
      <c r="A22" s="209" t="s">
        <v>100</v>
      </c>
      <c r="B22" s="359">
        <v>-7.181523620624983</v>
      </c>
      <c r="C22" s="51">
        <v>-0.7061387031332116</v>
      </c>
      <c r="D22" s="183">
        <f t="shared" si="0"/>
        <v>-3.943831161879097</v>
      </c>
    </row>
    <row r="23" spans="1:4" ht="12.75" customHeight="1">
      <c r="A23" s="209" t="s">
        <v>416</v>
      </c>
      <c r="B23" s="359">
        <v>-5.963343334967776</v>
      </c>
      <c r="C23" s="51">
        <v>0.48443524545461597</v>
      </c>
      <c r="D23" s="183">
        <f t="shared" si="0"/>
        <v>-2.73945404475658</v>
      </c>
    </row>
    <row r="24" spans="1:4" ht="12.75" customHeight="1">
      <c r="A24" s="209" t="s">
        <v>45</v>
      </c>
      <c r="B24" s="359">
        <v>-0.5439240417849888</v>
      </c>
      <c r="C24" s="51">
        <v>-1.0182098783139617</v>
      </c>
      <c r="D24" s="183">
        <f t="shared" si="0"/>
        <v>-0.7810669600494753</v>
      </c>
    </row>
    <row r="25" spans="1:4" ht="12.75" customHeight="1">
      <c r="A25" s="209" t="s">
        <v>417</v>
      </c>
      <c r="B25" s="359">
        <v>-2.7576165936439927</v>
      </c>
      <c r="C25" s="51">
        <v>1.41310373067187</v>
      </c>
      <c r="D25" s="183">
        <f t="shared" si="0"/>
        <v>-0.6722564314860614</v>
      </c>
    </row>
    <row r="26" spans="1:4" ht="12.75" customHeight="1">
      <c r="A26" s="209" t="s">
        <v>418</v>
      </c>
      <c r="B26" s="359">
        <v>-2.6027841612565745</v>
      </c>
      <c r="C26" s="51">
        <v>-2.2077172770939617</v>
      </c>
      <c r="D26" s="183">
        <f t="shared" si="0"/>
        <v>-2.4052507191752683</v>
      </c>
    </row>
    <row r="27" spans="1:4" ht="12.75" customHeight="1">
      <c r="A27" s="209" t="s">
        <v>57</v>
      </c>
      <c r="B27" s="359">
        <v>-4.174552217200485</v>
      </c>
      <c r="C27" s="51">
        <v>2.446324337035233</v>
      </c>
      <c r="D27" s="183">
        <f t="shared" si="0"/>
        <v>-0.8641139400826261</v>
      </c>
    </row>
    <row r="28" spans="1:4" ht="12.75" customHeight="1">
      <c r="A28" s="209" t="s">
        <v>159</v>
      </c>
      <c r="B28" s="359">
        <v>-1.5124415474685395</v>
      </c>
      <c r="C28" s="51">
        <v>0.2545750371837199</v>
      </c>
      <c r="D28" s="183">
        <f t="shared" si="0"/>
        <v>-0.6289332551424098</v>
      </c>
    </row>
    <row r="29" spans="1:4" ht="12.75" customHeight="1">
      <c r="A29" s="209" t="s">
        <v>160</v>
      </c>
      <c r="B29" s="359">
        <v>-1.3113220157732977</v>
      </c>
      <c r="C29" s="51">
        <v>3.431202132254544</v>
      </c>
      <c r="D29" s="183">
        <f t="shared" si="0"/>
        <v>1.059940058240623</v>
      </c>
    </row>
    <row r="30" spans="1:4" ht="12.75" customHeight="1">
      <c r="A30" s="209" t="s">
        <v>419</v>
      </c>
      <c r="B30" s="359">
        <v>-1.0057322055169011</v>
      </c>
      <c r="C30" s="51">
        <v>0.1038703910284187</v>
      </c>
      <c r="D30" s="183">
        <f t="shared" si="0"/>
        <v>-0.45093090724424123</v>
      </c>
    </row>
    <row r="31" spans="1:4" ht="12.75" customHeight="1">
      <c r="A31" s="209" t="s">
        <v>420</v>
      </c>
      <c r="B31" s="359">
        <v>-1.7832196447056599</v>
      </c>
      <c r="C31" s="51">
        <v>0.4373802211167382</v>
      </c>
      <c r="D31" s="183">
        <f t="shared" si="0"/>
        <v>-0.6729197117944609</v>
      </c>
    </row>
    <row r="32" spans="1:4" ht="12.75" customHeight="1">
      <c r="A32" s="209" t="s">
        <v>161</v>
      </c>
      <c r="B32" s="359">
        <v>-1.9909037535214658</v>
      </c>
      <c r="C32" s="51">
        <v>8.879813530771333</v>
      </c>
      <c r="D32" s="183">
        <f t="shared" si="0"/>
        <v>3.4444548886249335</v>
      </c>
    </row>
    <row r="33" spans="1:4" ht="12.75" customHeight="1">
      <c r="A33" s="209" t="s">
        <v>51</v>
      </c>
      <c r="B33" s="359">
        <v>-7.593197670188181</v>
      </c>
      <c r="C33" s="51">
        <v>-5.714821376679129</v>
      </c>
      <c r="D33" s="183">
        <f t="shared" si="0"/>
        <v>-6.654009523433656</v>
      </c>
    </row>
    <row r="34" spans="1:4" ht="12.75" customHeight="1">
      <c r="A34" s="209" t="s">
        <v>162</v>
      </c>
      <c r="B34" s="359">
        <v>-0.649700471348434</v>
      </c>
      <c r="C34" s="51">
        <v>1.0887825404728941</v>
      </c>
      <c r="D34" s="183">
        <f t="shared" si="0"/>
        <v>0.21954103456223006</v>
      </c>
    </row>
    <row r="35" spans="1:4" ht="12.75" customHeight="1">
      <c r="A35" s="209" t="s">
        <v>163</v>
      </c>
      <c r="B35" s="359">
        <v>-1.6770750160147958</v>
      </c>
      <c r="C35" s="51">
        <v>-1.1875538428760632</v>
      </c>
      <c r="D35" s="183">
        <f t="shared" si="0"/>
        <v>-1.4323144294454295</v>
      </c>
    </row>
    <row r="36" spans="1:4" ht="12.75" customHeight="1">
      <c r="A36" s="209" t="s">
        <v>421</v>
      </c>
      <c r="B36" s="359">
        <v>1.2439298578344349</v>
      </c>
      <c r="C36" s="51">
        <v>1.0991799960117554</v>
      </c>
      <c r="D36" s="183">
        <f t="shared" si="0"/>
        <v>1.1715549269230952</v>
      </c>
    </row>
    <row r="37" spans="1:4" ht="12.75">
      <c r="A37" s="209" t="s">
        <v>422</v>
      </c>
      <c r="B37" s="359">
        <v>-1.3267560142560313</v>
      </c>
      <c r="C37" s="51">
        <v>0.4179423628322746</v>
      </c>
      <c r="D37" s="183">
        <f t="shared" si="0"/>
        <v>-0.45440682571187835</v>
      </c>
    </row>
    <row r="38" spans="1:4" ht="14.25" customHeight="1">
      <c r="A38" s="209" t="s">
        <v>423</v>
      </c>
      <c r="B38" s="359">
        <v>0.9089084748940559</v>
      </c>
      <c r="C38" s="51">
        <v>0.04049981709759555</v>
      </c>
      <c r="D38" s="183">
        <f t="shared" si="0"/>
        <v>0.4747041459958257</v>
      </c>
    </row>
    <row r="39" spans="1:4" ht="12.75">
      <c r="A39" s="209"/>
      <c r="B39" s="182"/>
      <c r="C39" s="182"/>
      <c r="D39" s="183"/>
    </row>
    <row r="40" spans="1:4" ht="12.75">
      <c r="A40" s="210" t="s">
        <v>219</v>
      </c>
      <c r="B40" s="203">
        <v>0.6951515096906634</v>
      </c>
      <c r="C40" s="203">
        <v>1.2735559346276883</v>
      </c>
      <c r="D40" s="183">
        <f t="shared" si="0"/>
        <v>0.9843537221591758</v>
      </c>
    </row>
    <row r="41" spans="1:4" ht="12.75">
      <c r="A41" s="210" t="s">
        <v>220</v>
      </c>
      <c r="B41" s="203">
        <v>-1.8012214354609313</v>
      </c>
      <c r="C41" s="203">
        <v>0.22511537409407087</v>
      </c>
      <c r="D41" s="183">
        <f t="shared" si="0"/>
        <v>-0.7880530306834302</v>
      </c>
    </row>
    <row r="42" spans="1:4" ht="12.75">
      <c r="A42" s="210" t="s">
        <v>218</v>
      </c>
      <c r="B42" s="188">
        <v>-1.9514137826373585</v>
      </c>
      <c r="C42" s="188">
        <v>-0.5454288426626914</v>
      </c>
      <c r="D42" s="183">
        <f t="shared" si="0"/>
        <v>-1.248421312650025</v>
      </c>
    </row>
    <row r="43" spans="1:4" ht="12.75">
      <c r="A43" s="210" t="s">
        <v>101</v>
      </c>
      <c r="B43" s="188">
        <v>-1.8225235158163817</v>
      </c>
      <c r="C43" s="188">
        <v>1.8249803574803818</v>
      </c>
      <c r="D43" s="183">
        <f t="shared" si="0"/>
        <v>0.0012284208320000323</v>
      </c>
    </row>
    <row r="44" spans="1:4" ht="12.75">
      <c r="A44" s="210"/>
      <c r="B44" s="188"/>
      <c r="C44" s="188"/>
      <c r="D44" s="183"/>
    </row>
    <row r="45" spans="1:9" ht="13.5" thickBot="1">
      <c r="A45" s="192" t="s">
        <v>255</v>
      </c>
      <c r="B45" s="193">
        <v>1.4096903858645025</v>
      </c>
      <c r="C45" s="193">
        <v>2.25427353421771</v>
      </c>
      <c r="D45" s="202">
        <f t="shared" si="0"/>
        <v>1.8319819600411062</v>
      </c>
      <c r="E45" s="22"/>
      <c r="F45" s="22"/>
      <c r="G45" s="22"/>
      <c r="H45" s="22"/>
      <c r="I45" s="22"/>
    </row>
    <row r="46" spans="1:7" ht="12.75">
      <c r="A46" s="211" t="s">
        <v>38</v>
      </c>
      <c r="B46" s="211"/>
      <c r="C46" s="211"/>
      <c r="D46" s="211"/>
      <c r="E46" s="33"/>
      <c r="F46" s="33"/>
      <c r="G46" s="33"/>
    </row>
  </sheetData>
  <mergeCells count="5">
    <mergeCell ref="A1:D1"/>
    <mergeCell ref="A6:A7"/>
    <mergeCell ref="B6:D6"/>
    <mergeCell ref="A4:D4"/>
    <mergeCell ref="A3:G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J10"/>
  <sheetViews>
    <sheetView showGridLines="0" view="pageBreakPreview" zoomScale="60" zoomScaleNormal="75" workbookViewId="0" topLeftCell="A1">
      <selection activeCell="H26" sqref="H26"/>
    </sheetView>
  </sheetViews>
  <sheetFormatPr defaultColWidth="11.421875" defaultRowHeight="12.75"/>
  <cols>
    <col min="1" max="1" width="45.7109375" style="9" customWidth="1"/>
    <col min="2" max="4" width="22.7109375" style="9" customWidth="1"/>
    <col min="5" max="7" width="14.7109375" style="9" customWidth="1"/>
    <col min="8" max="16384" width="11.421875" style="9" customWidth="1"/>
  </cols>
  <sheetData>
    <row r="1" spans="1:7" s="23" customFormat="1" ht="18">
      <c r="A1" s="387" t="s">
        <v>250</v>
      </c>
      <c r="B1" s="387"/>
      <c r="C1" s="387"/>
      <c r="D1" s="387"/>
      <c r="E1" s="30"/>
      <c r="F1" s="30"/>
      <c r="G1" s="30"/>
    </row>
    <row r="2" ht="12.75" customHeight="1"/>
    <row r="3" spans="1:10" ht="15" customHeight="1">
      <c r="A3" s="395" t="s">
        <v>303</v>
      </c>
      <c r="B3" s="395"/>
      <c r="C3" s="395"/>
      <c r="D3" s="395"/>
      <c r="E3" s="77"/>
      <c r="F3" s="77"/>
      <c r="G3" s="77"/>
      <c r="H3" s="77"/>
      <c r="I3" s="77"/>
      <c r="J3" s="14"/>
    </row>
    <row r="4" spans="1:10" ht="15" customHeight="1">
      <c r="A4" s="395" t="s">
        <v>243</v>
      </c>
      <c r="B4" s="395"/>
      <c r="C4" s="395"/>
      <c r="D4" s="395"/>
      <c r="E4" s="77"/>
      <c r="F4" s="77"/>
      <c r="G4" s="77"/>
      <c r="H4" s="77"/>
      <c r="I4" s="77"/>
      <c r="J4" s="14"/>
    </row>
    <row r="5" spans="1:10" ht="12.75" customHeight="1" thickBot="1">
      <c r="A5" s="103"/>
      <c r="B5" s="103"/>
      <c r="C5" s="103"/>
      <c r="D5" s="103"/>
      <c r="E5" s="24"/>
      <c r="F5" s="24"/>
      <c r="G5" s="61"/>
      <c r="H5" s="14"/>
      <c r="I5" s="14"/>
      <c r="J5" s="14"/>
    </row>
    <row r="6" spans="1:4" ht="12.75">
      <c r="A6" s="481" t="s">
        <v>184</v>
      </c>
      <c r="B6" s="483" t="s">
        <v>348</v>
      </c>
      <c r="C6" s="484"/>
      <c r="D6" s="484"/>
    </row>
    <row r="7" spans="1:5" ht="12.75" customHeight="1" thickBot="1">
      <c r="A7" s="482"/>
      <c r="B7" s="215" t="s">
        <v>29</v>
      </c>
      <c r="C7" s="215" t="s">
        <v>30</v>
      </c>
      <c r="D7" s="216" t="s">
        <v>31</v>
      </c>
      <c r="E7" s="50"/>
    </row>
    <row r="8" spans="1:4" ht="12.75" customHeight="1">
      <c r="A8" s="208" t="s">
        <v>226</v>
      </c>
      <c r="B8" s="180">
        <v>2.0080427645199137</v>
      </c>
      <c r="C8" s="180">
        <v>2.247944994960407</v>
      </c>
      <c r="D8" s="181">
        <f>(B8+C8)/2</f>
        <v>2.1279938797401603</v>
      </c>
    </row>
    <row r="9" spans="1:4" ht="13.5" thickBot="1">
      <c r="A9" s="214" t="s">
        <v>227</v>
      </c>
      <c r="B9" s="201">
        <v>2.6878357406133646</v>
      </c>
      <c r="C9" s="201">
        <v>1.4558855312666854</v>
      </c>
      <c r="D9" s="202">
        <f>(B9+C9)/2</f>
        <v>2.071860635940025</v>
      </c>
    </row>
    <row r="10" spans="1:4" ht="12.75">
      <c r="A10" s="211" t="s">
        <v>38</v>
      </c>
      <c r="B10" s="164"/>
      <c r="C10" s="164"/>
      <c r="D10" s="164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0" r:id="rId1"/>
  <headerFooter alignWithMargins="0">
    <oddFooter>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911"/>
  <dimension ref="A1:J23"/>
  <sheetViews>
    <sheetView showGridLines="0" view="pageBreakPreview" zoomScale="60" zoomScaleNormal="75" workbookViewId="0" topLeftCell="A1">
      <selection activeCell="H26" sqref="H26"/>
    </sheetView>
  </sheetViews>
  <sheetFormatPr defaultColWidth="11.421875" defaultRowHeight="12.75"/>
  <cols>
    <col min="1" max="1" width="16.7109375" style="3" customWidth="1"/>
    <col min="2" max="5" width="16.7109375" style="9" customWidth="1"/>
    <col min="6" max="6" width="10.7109375" style="9" customWidth="1"/>
    <col min="7" max="16384" width="11.421875" style="9" customWidth="1"/>
  </cols>
  <sheetData>
    <row r="1" spans="1:5" s="23" customFormat="1" ht="18">
      <c r="A1" s="387" t="s">
        <v>250</v>
      </c>
      <c r="B1" s="387"/>
      <c r="C1" s="387"/>
      <c r="D1" s="387"/>
      <c r="E1" s="387"/>
    </row>
    <row r="2" ht="12.75" customHeight="1"/>
    <row r="3" spans="1:5" ht="15" customHeight="1">
      <c r="A3" s="485" t="s">
        <v>304</v>
      </c>
      <c r="B3" s="485"/>
      <c r="C3" s="485"/>
      <c r="D3" s="485"/>
      <c r="E3" s="485"/>
    </row>
    <row r="4" spans="1:5" ht="15" customHeight="1">
      <c r="A4" s="485" t="s">
        <v>280</v>
      </c>
      <c r="B4" s="485"/>
      <c r="C4" s="485"/>
      <c r="D4" s="485"/>
      <c r="E4" s="485"/>
    </row>
    <row r="5" spans="1:5" ht="14.25" customHeight="1" thickBot="1">
      <c r="A5" s="217"/>
      <c r="B5" s="218"/>
      <c r="C5" s="218"/>
      <c r="D5" s="218"/>
      <c r="E5" s="218"/>
    </row>
    <row r="6" spans="1:5" ht="12.75" customHeight="1" thickBot="1">
      <c r="A6" s="224" t="s">
        <v>106</v>
      </c>
      <c r="B6" s="225" t="s">
        <v>102</v>
      </c>
      <c r="C6" s="225" t="s">
        <v>103</v>
      </c>
      <c r="D6" s="225" t="s">
        <v>104</v>
      </c>
      <c r="E6" s="226" t="s">
        <v>105</v>
      </c>
    </row>
    <row r="7" spans="1:8" ht="12.75">
      <c r="A7" s="119">
        <v>1996</v>
      </c>
      <c r="B7" s="180">
        <v>462.55</v>
      </c>
      <c r="C7" s="180">
        <v>392.8</v>
      </c>
      <c r="D7" s="180">
        <v>70.1</v>
      </c>
      <c r="E7" s="181">
        <v>15.155118365582096</v>
      </c>
      <c r="G7"/>
      <c r="H7"/>
    </row>
    <row r="8" spans="1:8" ht="12.75">
      <c r="A8" s="113">
        <v>1997</v>
      </c>
      <c r="B8" s="182">
        <v>454.925</v>
      </c>
      <c r="C8" s="182">
        <v>386.9</v>
      </c>
      <c r="D8" s="182">
        <v>68.3</v>
      </c>
      <c r="E8" s="183">
        <v>15.013463757762269</v>
      </c>
      <c r="G8"/>
      <c r="H8"/>
    </row>
    <row r="9" spans="1:8" ht="12.75">
      <c r="A9" s="113">
        <v>1998</v>
      </c>
      <c r="B9" s="182">
        <v>470.6</v>
      </c>
      <c r="C9" s="182">
        <v>408</v>
      </c>
      <c r="D9" s="182">
        <v>63.1</v>
      </c>
      <c r="E9" s="183">
        <v>13.408414789630259</v>
      </c>
      <c r="G9"/>
      <c r="H9"/>
    </row>
    <row r="10" spans="1:8" ht="12.75">
      <c r="A10" s="113">
        <v>1999</v>
      </c>
      <c r="B10" s="182">
        <v>450.825</v>
      </c>
      <c r="C10" s="182">
        <v>404</v>
      </c>
      <c r="D10" s="182">
        <v>50.85</v>
      </c>
      <c r="E10" s="183">
        <v>11.279321244385294</v>
      </c>
      <c r="G10"/>
      <c r="H10"/>
    </row>
    <row r="11" spans="1:8" ht="12.75">
      <c r="A11" s="113">
        <v>2000</v>
      </c>
      <c r="B11" s="182">
        <v>463.425</v>
      </c>
      <c r="C11" s="182">
        <v>420.2</v>
      </c>
      <c r="D11" s="182">
        <v>43.475</v>
      </c>
      <c r="E11" s="183">
        <v>9.3812375249501</v>
      </c>
      <c r="G11"/>
      <c r="H11"/>
    </row>
    <row r="12" spans="1:8" ht="12.75">
      <c r="A12" s="113">
        <v>2001</v>
      </c>
      <c r="B12" s="182">
        <v>480.9</v>
      </c>
      <c r="C12" s="182">
        <v>436.8</v>
      </c>
      <c r="D12" s="182">
        <v>43.725</v>
      </c>
      <c r="E12" s="183">
        <v>9.092326887086713</v>
      </c>
      <c r="G12"/>
      <c r="H12"/>
    </row>
    <row r="13" spans="1:8" ht="12.75">
      <c r="A13" s="113">
        <v>2002</v>
      </c>
      <c r="B13" s="182">
        <v>489.575</v>
      </c>
      <c r="C13" s="182">
        <v>441</v>
      </c>
      <c r="D13" s="182">
        <v>47.8</v>
      </c>
      <c r="E13" s="183">
        <v>9.763570443752235</v>
      </c>
      <c r="G13"/>
      <c r="H13"/>
    </row>
    <row r="14" spans="1:8" ht="12.75">
      <c r="A14" s="113">
        <v>2003</v>
      </c>
      <c r="B14" s="182">
        <v>504</v>
      </c>
      <c r="C14" s="182">
        <v>451.5</v>
      </c>
      <c r="D14" s="182">
        <v>54</v>
      </c>
      <c r="E14" s="183">
        <v>10.714285714285714</v>
      </c>
      <c r="G14"/>
      <c r="H14"/>
    </row>
    <row r="15" spans="1:8" ht="12.75">
      <c r="A15" s="113">
        <v>2004</v>
      </c>
      <c r="B15" s="182">
        <v>508.05</v>
      </c>
      <c r="C15" s="182">
        <v>455.9</v>
      </c>
      <c r="D15" s="182">
        <v>52.175</v>
      </c>
      <c r="E15" s="183">
        <v>10.269658498179313</v>
      </c>
      <c r="G15"/>
      <c r="H15"/>
    </row>
    <row r="16" spans="1:8" ht="12.75">
      <c r="A16" s="113">
        <v>2005</v>
      </c>
      <c r="B16" s="182">
        <v>520.85</v>
      </c>
      <c r="C16" s="182">
        <v>490.7</v>
      </c>
      <c r="D16" s="182">
        <v>30.15</v>
      </c>
      <c r="E16" s="183">
        <v>5.788614764327542</v>
      </c>
      <c r="G16"/>
      <c r="H16"/>
    </row>
    <row r="17" spans="1:8" ht="12.75">
      <c r="A17" s="113">
        <v>2006</v>
      </c>
      <c r="B17" s="182">
        <v>527.375</v>
      </c>
      <c r="C17" s="182">
        <v>496.9</v>
      </c>
      <c r="D17" s="182">
        <v>30.475</v>
      </c>
      <c r="E17" s="183">
        <v>5.77862052619104</v>
      </c>
      <c r="G17"/>
      <c r="H17"/>
    </row>
    <row r="18" spans="1:8" ht="12.75">
      <c r="A18" s="113">
        <v>2007</v>
      </c>
      <c r="B18" s="184">
        <v>529</v>
      </c>
      <c r="C18" s="184">
        <v>495.6</v>
      </c>
      <c r="D18" s="184">
        <v>33.4</v>
      </c>
      <c r="E18" s="185">
        <v>6.313799621928162</v>
      </c>
      <c r="G18"/>
      <c r="H18"/>
    </row>
    <row r="19" spans="1:9" ht="14.25">
      <c r="A19" s="113" t="s">
        <v>424</v>
      </c>
      <c r="B19" s="184">
        <v>548.65</v>
      </c>
      <c r="C19" s="184">
        <v>509</v>
      </c>
      <c r="D19" s="184">
        <v>39.7</v>
      </c>
      <c r="E19" s="185">
        <v>7.235942768613872</v>
      </c>
      <c r="G19"/>
      <c r="H19"/>
      <c r="I19" s="51"/>
    </row>
    <row r="20" spans="1:8" ht="12.75">
      <c r="A20" s="113">
        <v>2009</v>
      </c>
      <c r="B20" s="184">
        <v>467.6</v>
      </c>
      <c r="C20" s="184">
        <v>415.6</v>
      </c>
      <c r="D20" s="184">
        <v>52</v>
      </c>
      <c r="E20" s="185">
        <v>11.12061591</v>
      </c>
      <c r="G20"/>
      <c r="H20"/>
    </row>
    <row r="21" spans="1:8" ht="13.5" thickBot="1">
      <c r="A21" s="219">
        <v>2010</v>
      </c>
      <c r="B21" s="220">
        <v>438.425</v>
      </c>
      <c r="C21" s="220">
        <v>392.275</v>
      </c>
      <c r="D21" s="220">
        <v>46.2</v>
      </c>
      <c r="E21" s="221">
        <v>10.537720248617209</v>
      </c>
      <c r="G21"/>
      <c r="H21"/>
    </row>
    <row r="22" spans="1:10" ht="12.75">
      <c r="A22" s="222" t="s">
        <v>217</v>
      </c>
      <c r="B22" s="164"/>
      <c r="C22" s="164"/>
      <c r="D22" s="223"/>
      <c r="E22" s="164"/>
      <c r="G22"/>
      <c r="H22"/>
      <c r="J22" s="51"/>
    </row>
    <row r="23" spans="1:8" ht="14.25">
      <c r="A23" s="300" t="s">
        <v>281</v>
      </c>
      <c r="B23" s="22"/>
      <c r="C23" s="22"/>
      <c r="D23" s="299"/>
      <c r="E23" s="22"/>
      <c r="G23"/>
      <c r="H23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N21"/>
  <sheetViews>
    <sheetView showGridLines="0" view="pageBreakPreview" zoomScale="60" zoomScaleNormal="75" workbookViewId="0" topLeftCell="A1">
      <selection activeCell="H26" sqref="H26"/>
    </sheetView>
  </sheetViews>
  <sheetFormatPr defaultColWidth="11.421875" defaultRowHeight="12.75"/>
  <cols>
    <col min="1" max="1" width="61.7109375" style="3" customWidth="1"/>
    <col min="2" max="10" width="10.7109375" style="9" customWidth="1"/>
    <col min="11" max="11" width="16.421875" style="9" bestFit="1" customWidth="1"/>
    <col min="12" max="12" width="5.140625" style="51" bestFit="1" customWidth="1"/>
    <col min="13" max="13" width="4.57421875" style="51" bestFit="1" customWidth="1"/>
    <col min="14" max="14" width="5.140625" style="51" bestFit="1" customWidth="1"/>
    <col min="15" max="16384" width="11.421875" style="9" customWidth="1"/>
  </cols>
  <sheetData>
    <row r="1" spans="1:14" s="23" customFormat="1" ht="18">
      <c r="A1" s="387" t="s">
        <v>250</v>
      </c>
      <c r="B1" s="387"/>
      <c r="C1" s="387"/>
      <c r="D1" s="387"/>
      <c r="E1" s="387"/>
      <c r="F1" s="387"/>
      <c r="G1" s="387"/>
      <c r="H1" s="387"/>
      <c r="I1" s="387"/>
      <c r="J1" s="387"/>
      <c r="L1" s="65"/>
      <c r="M1" s="65"/>
      <c r="N1" s="65"/>
    </row>
    <row r="2" ht="12.75" customHeight="1"/>
    <row r="3" spans="1:10" ht="15" customHeight="1">
      <c r="A3" s="448" t="s">
        <v>305</v>
      </c>
      <c r="B3" s="448"/>
      <c r="C3" s="448"/>
      <c r="D3" s="448"/>
      <c r="E3" s="448"/>
      <c r="F3" s="448"/>
      <c r="G3" s="448"/>
      <c r="H3" s="448"/>
      <c r="I3" s="448"/>
      <c r="J3" s="448"/>
    </row>
    <row r="4" spans="1:10" ht="15" customHeight="1">
      <c r="A4" s="448" t="s">
        <v>185</v>
      </c>
      <c r="B4" s="448"/>
      <c r="C4" s="448"/>
      <c r="D4" s="448"/>
      <c r="E4" s="448"/>
      <c r="F4" s="448"/>
      <c r="G4" s="448"/>
      <c r="H4" s="448"/>
      <c r="I4" s="448"/>
      <c r="J4" s="448"/>
    </row>
    <row r="5" spans="1:10" ht="13.5" thickBot="1">
      <c r="A5" s="227"/>
      <c r="B5" s="227"/>
      <c r="C5" s="227"/>
      <c r="D5" s="227"/>
      <c r="E5" s="227"/>
      <c r="F5" s="227"/>
      <c r="G5" s="227"/>
      <c r="H5" s="228"/>
      <c r="I5" s="228"/>
      <c r="J5" s="160"/>
    </row>
    <row r="6" spans="1:10" ht="12.75">
      <c r="A6" s="388" t="s">
        <v>21</v>
      </c>
      <c r="B6" s="486">
        <v>2009</v>
      </c>
      <c r="C6" s="478"/>
      <c r="D6" s="487"/>
      <c r="E6" s="486">
        <v>2010</v>
      </c>
      <c r="F6" s="478"/>
      <c r="G6" s="487"/>
      <c r="H6" s="486" t="s">
        <v>348</v>
      </c>
      <c r="I6" s="478"/>
      <c r="J6" s="487"/>
    </row>
    <row r="7" spans="1:11" ht="13.5" thickBot="1">
      <c r="A7" s="390"/>
      <c r="B7" s="136" t="s">
        <v>102</v>
      </c>
      <c r="C7" s="136" t="s">
        <v>103</v>
      </c>
      <c r="D7" s="136" t="s">
        <v>104</v>
      </c>
      <c r="E7" s="136" t="s">
        <v>102</v>
      </c>
      <c r="F7" s="136" t="s">
        <v>103</v>
      </c>
      <c r="G7" s="136" t="s">
        <v>104</v>
      </c>
      <c r="H7" s="136" t="s">
        <v>102</v>
      </c>
      <c r="I7" s="136" t="s">
        <v>103</v>
      </c>
      <c r="J7" s="136" t="s">
        <v>104</v>
      </c>
      <c r="K7" s="4"/>
    </row>
    <row r="8" spans="1:11" ht="12.75">
      <c r="A8" s="119" t="s">
        <v>452</v>
      </c>
      <c r="B8" s="105">
        <v>111900</v>
      </c>
      <c r="C8" s="105">
        <v>100100</v>
      </c>
      <c r="D8" s="105">
        <f>B8-C8</f>
        <v>11800</v>
      </c>
      <c r="E8" s="105">
        <v>99700</v>
      </c>
      <c r="F8" s="105">
        <v>90300</v>
      </c>
      <c r="G8" s="105">
        <f>E8-F8</f>
        <v>9400</v>
      </c>
      <c r="H8" s="180">
        <f aca="true" t="shared" si="0" ref="H8:J18">B8*100/E8-100</f>
        <v>12.236710130391174</v>
      </c>
      <c r="I8" s="180">
        <f t="shared" si="0"/>
        <v>10.852713178294579</v>
      </c>
      <c r="J8" s="180">
        <f t="shared" si="0"/>
        <v>25.531914893617028</v>
      </c>
      <c r="K8" s="35"/>
    </row>
    <row r="9" spans="1:11" ht="12.75">
      <c r="A9" s="113" t="s">
        <v>453</v>
      </c>
      <c r="B9" s="109">
        <v>27400</v>
      </c>
      <c r="C9" s="109">
        <v>23900</v>
      </c>
      <c r="D9" s="109">
        <f aca="true" t="shared" si="1" ref="D9:D18">B9-C9</f>
        <v>3500</v>
      </c>
      <c r="E9" s="109">
        <v>29300</v>
      </c>
      <c r="F9" s="109">
        <v>24800</v>
      </c>
      <c r="G9" s="109">
        <f aca="true" t="shared" si="2" ref="G9:G18">E9-F9</f>
        <v>4500</v>
      </c>
      <c r="H9" s="182">
        <f t="shared" si="0"/>
        <v>-6.484641638225256</v>
      </c>
      <c r="I9" s="182">
        <f t="shared" si="0"/>
        <v>-3.6290322580645125</v>
      </c>
      <c r="J9" s="182">
        <f t="shared" si="0"/>
        <v>-22.22222222222223</v>
      </c>
      <c r="K9" s="35"/>
    </row>
    <row r="10" spans="1:11" ht="12.75">
      <c r="A10" s="113" t="s">
        <v>454</v>
      </c>
      <c r="B10" s="109">
        <v>52200</v>
      </c>
      <c r="C10" s="109">
        <v>40000</v>
      </c>
      <c r="D10" s="109">
        <f t="shared" si="1"/>
        <v>12200</v>
      </c>
      <c r="E10" s="109">
        <v>47800</v>
      </c>
      <c r="F10" s="109">
        <v>40200</v>
      </c>
      <c r="G10" s="109">
        <f t="shared" si="2"/>
        <v>7600</v>
      </c>
      <c r="H10" s="182">
        <f t="shared" si="0"/>
        <v>9.205020920502093</v>
      </c>
      <c r="I10" s="182">
        <f t="shared" si="0"/>
        <v>-0.4975124378109399</v>
      </c>
      <c r="J10" s="182">
        <f t="shared" si="0"/>
        <v>60.52631578947367</v>
      </c>
      <c r="K10" s="35"/>
    </row>
    <row r="11" spans="1:11" ht="12.75">
      <c r="A11" s="113" t="s">
        <v>455</v>
      </c>
      <c r="B11" s="109">
        <v>12500</v>
      </c>
      <c r="C11" s="109">
        <v>10800</v>
      </c>
      <c r="D11" s="109">
        <f t="shared" si="1"/>
        <v>1700</v>
      </c>
      <c r="E11" s="109">
        <v>12600</v>
      </c>
      <c r="F11" s="109">
        <v>10800</v>
      </c>
      <c r="G11" s="109">
        <f t="shared" si="2"/>
        <v>1800</v>
      </c>
      <c r="H11" s="182">
        <f t="shared" si="0"/>
        <v>-0.7936507936507979</v>
      </c>
      <c r="I11" s="182">
        <f t="shared" si="0"/>
        <v>0</v>
      </c>
      <c r="J11" s="182">
        <f t="shared" si="0"/>
        <v>-5.555555555555557</v>
      </c>
      <c r="K11" s="35"/>
    </row>
    <row r="12" spans="1:11" ht="12.75">
      <c r="A12" s="113" t="s">
        <v>456</v>
      </c>
      <c r="B12" s="109">
        <v>39500</v>
      </c>
      <c r="C12" s="109">
        <v>35000</v>
      </c>
      <c r="D12" s="109">
        <f t="shared" si="1"/>
        <v>4500</v>
      </c>
      <c r="E12" s="109">
        <v>36100</v>
      </c>
      <c r="F12" s="109">
        <v>32900</v>
      </c>
      <c r="G12" s="109">
        <f t="shared" si="2"/>
        <v>3200</v>
      </c>
      <c r="H12" s="182">
        <f t="shared" si="0"/>
        <v>9.418282548476455</v>
      </c>
      <c r="I12" s="182">
        <f t="shared" si="0"/>
        <v>6.38297872340425</v>
      </c>
      <c r="J12" s="182">
        <f t="shared" si="0"/>
        <v>40.625</v>
      </c>
      <c r="K12" s="35"/>
    </row>
    <row r="13" spans="1:11" ht="12.75">
      <c r="A13" s="113" t="s">
        <v>457</v>
      </c>
      <c r="B13" s="109">
        <v>10400</v>
      </c>
      <c r="C13" s="109">
        <v>9600</v>
      </c>
      <c r="D13" s="109">
        <f t="shared" si="1"/>
        <v>800</v>
      </c>
      <c r="E13" s="109">
        <v>10200</v>
      </c>
      <c r="F13" s="109">
        <v>9500</v>
      </c>
      <c r="G13" s="109">
        <f t="shared" si="2"/>
        <v>700</v>
      </c>
      <c r="H13" s="182">
        <f t="shared" si="0"/>
        <v>1.9607843137254832</v>
      </c>
      <c r="I13" s="182">
        <f t="shared" si="0"/>
        <v>1.05263157894737</v>
      </c>
      <c r="J13" s="182">
        <f t="shared" si="0"/>
        <v>14.285714285714292</v>
      </c>
      <c r="K13" s="35"/>
    </row>
    <row r="14" spans="1:11" ht="12.75">
      <c r="A14" s="113" t="s">
        <v>458</v>
      </c>
      <c r="B14" s="109">
        <v>140300</v>
      </c>
      <c r="C14" s="109">
        <v>129600</v>
      </c>
      <c r="D14" s="109">
        <f t="shared" si="1"/>
        <v>10700</v>
      </c>
      <c r="E14" s="109">
        <v>137900</v>
      </c>
      <c r="F14" s="109">
        <v>126700</v>
      </c>
      <c r="G14" s="109">
        <f t="shared" si="2"/>
        <v>11200</v>
      </c>
      <c r="H14" s="182">
        <f t="shared" si="0"/>
        <v>1.7403915881073289</v>
      </c>
      <c r="I14" s="182">
        <f t="shared" si="0"/>
        <v>2.288871349644836</v>
      </c>
      <c r="J14" s="182">
        <f t="shared" si="0"/>
        <v>-4.464285714285708</v>
      </c>
      <c r="K14" s="35"/>
    </row>
    <row r="15" spans="1:11" ht="12.75">
      <c r="A15" s="113" t="s">
        <v>368</v>
      </c>
      <c r="B15" s="109">
        <v>14200</v>
      </c>
      <c r="C15" s="109">
        <v>13700</v>
      </c>
      <c r="D15" s="109">
        <f t="shared" si="1"/>
        <v>500</v>
      </c>
      <c r="E15" s="109">
        <v>15400</v>
      </c>
      <c r="F15" s="109">
        <v>14700</v>
      </c>
      <c r="G15" s="109">
        <f t="shared" si="2"/>
        <v>700</v>
      </c>
      <c r="H15" s="182">
        <f t="shared" si="0"/>
        <v>-7.79220779220779</v>
      </c>
      <c r="I15" s="182">
        <f t="shared" si="0"/>
        <v>-6.802721088435376</v>
      </c>
      <c r="J15" s="182">
        <f t="shared" si="0"/>
        <v>-28.57142857142857</v>
      </c>
      <c r="K15" s="35"/>
    </row>
    <row r="16" spans="1:11" ht="12.75">
      <c r="A16" s="108" t="s">
        <v>459</v>
      </c>
      <c r="B16" s="109">
        <v>59300</v>
      </c>
      <c r="C16" s="109">
        <v>53100</v>
      </c>
      <c r="D16" s="109">
        <f t="shared" si="1"/>
        <v>6200</v>
      </c>
      <c r="E16" s="109">
        <v>49500</v>
      </c>
      <c r="F16" s="109">
        <v>42400</v>
      </c>
      <c r="G16" s="109">
        <f t="shared" si="2"/>
        <v>7100</v>
      </c>
      <c r="H16" s="182">
        <f t="shared" si="0"/>
        <v>19.797979797979792</v>
      </c>
      <c r="I16" s="182">
        <f t="shared" si="0"/>
        <v>25.23584905660377</v>
      </c>
      <c r="J16" s="182">
        <f t="shared" si="0"/>
        <v>-12.676056338028175</v>
      </c>
      <c r="K16" s="35"/>
    </row>
    <row r="17" spans="1:11" ht="12.75">
      <c r="A17" s="108" t="s">
        <v>460</v>
      </c>
      <c r="B17" s="109">
        <v>50900</v>
      </c>
      <c r="C17" s="109">
        <v>44500</v>
      </c>
      <c r="D17" s="109">
        <f t="shared" si="1"/>
        <v>6400</v>
      </c>
      <c r="E17" s="109">
        <v>59400</v>
      </c>
      <c r="F17" s="109">
        <v>53200</v>
      </c>
      <c r="G17" s="109">
        <f t="shared" si="2"/>
        <v>6200</v>
      </c>
      <c r="H17" s="182">
        <f t="shared" si="0"/>
        <v>-14.309764309764304</v>
      </c>
      <c r="I17" s="182">
        <f t="shared" si="0"/>
        <v>-16.35338345864662</v>
      </c>
      <c r="J17" s="182">
        <f t="shared" si="0"/>
        <v>3.225806451612897</v>
      </c>
      <c r="K17" s="35"/>
    </row>
    <row r="18" spans="1:11" ht="13.5" thickBot="1">
      <c r="A18" s="219" t="s">
        <v>203</v>
      </c>
      <c r="B18" s="229">
        <v>4800</v>
      </c>
      <c r="C18" s="229">
        <v>4600</v>
      </c>
      <c r="D18" s="229">
        <f t="shared" si="1"/>
        <v>200</v>
      </c>
      <c r="E18" s="229">
        <v>3900</v>
      </c>
      <c r="F18" s="229">
        <v>3500</v>
      </c>
      <c r="G18" s="229">
        <f t="shared" si="2"/>
        <v>400</v>
      </c>
      <c r="H18" s="220">
        <f t="shared" si="0"/>
        <v>23.07692307692308</v>
      </c>
      <c r="I18" s="220">
        <f t="shared" si="0"/>
        <v>31.428571428571416</v>
      </c>
      <c r="J18" s="220">
        <f t="shared" si="0"/>
        <v>-50</v>
      </c>
      <c r="K18" s="35"/>
    </row>
    <row r="19" spans="1:10" ht="12.75">
      <c r="A19" s="195" t="s">
        <v>38</v>
      </c>
      <c r="B19" s="230"/>
      <c r="C19" s="230"/>
      <c r="D19" s="230"/>
      <c r="E19" s="230"/>
      <c r="F19" s="230"/>
      <c r="G19" s="230"/>
      <c r="H19" s="230"/>
      <c r="I19" s="230"/>
      <c r="J19" s="230"/>
    </row>
    <row r="20" spans="1:14" ht="12.75" customHeight="1">
      <c r="A20" s="21" t="s">
        <v>461</v>
      </c>
      <c r="B20" s="74"/>
      <c r="C20" s="4"/>
      <c r="D20" s="74"/>
      <c r="E20" s="4"/>
      <c r="F20" s="4"/>
      <c r="I20" s="14"/>
      <c r="K20" s="14"/>
      <c r="L20" s="9"/>
      <c r="M20" s="9"/>
      <c r="N20" s="9"/>
    </row>
    <row r="21" spans="5:7" ht="12.75">
      <c r="E21" s="40"/>
      <c r="F21" s="40"/>
      <c r="G21" s="40"/>
    </row>
  </sheetData>
  <mergeCells count="7">
    <mergeCell ref="A1:J1"/>
    <mergeCell ref="A3:J3"/>
    <mergeCell ref="H6:J6"/>
    <mergeCell ref="B6:D6"/>
    <mergeCell ref="E6:G6"/>
    <mergeCell ref="A4:J4"/>
    <mergeCell ref="A6:A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49" r:id="rId1"/>
  <headerFooter alignWithMargins="0">
    <oddFooter>&amp;C&amp;A</oddFooter>
  </headerFooter>
  <colBreaks count="1" manualBreakCount="1">
    <brk id="10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9"/>
  <dimension ref="A1:O19"/>
  <sheetViews>
    <sheetView showGridLines="0" view="pageBreakPreview" zoomScale="60" zoomScaleNormal="75" workbookViewId="0" topLeftCell="A1">
      <selection activeCell="H26" sqref="H26"/>
    </sheetView>
  </sheetViews>
  <sheetFormatPr defaultColWidth="11.421875" defaultRowHeight="12.75"/>
  <cols>
    <col min="1" max="1" width="62.00390625" style="3" customWidth="1"/>
    <col min="2" max="4" width="20.7109375" style="9" customWidth="1"/>
    <col min="5" max="5" width="10.7109375" style="9" customWidth="1"/>
    <col min="6" max="6" width="4.140625" style="9" bestFit="1" customWidth="1"/>
    <col min="7" max="7" width="10.7109375" style="9" customWidth="1"/>
    <col min="8" max="16384" width="11.421875" style="9" customWidth="1"/>
  </cols>
  <sheetData>
    <row r="1" spans="1:15" s="23" customFormat="1" ht="18">
      <c r="A1" s="387" t="s">
        <v>250</v>
      </c>
      <c r="B1" s="387"/>
      <c r="C1" s="387"/>
      <c r="D1" s="387"/>
      <c r="E1" s="86"/>
      <c r="F1" s="86"/>
      <c r="G1" s="86"/>
      <c r="H1" s="86"/>
      <c r="I1" s="86"/>
      <c r="J1" s="86"/>
      <c r="K1" s="86"/>
      <c r="M1" s="65"/>
      <c r="N1" s="65"/>
      <c r="O1" s="65"/>
    </row>
    <row r="2" spans="2:4" ht="12.75" customHeight="1">
      <c r="B2" s="32"/>
      <c r="C2" s="32"/>
      <c r="D2" s="32"/>
    </row>
    <row r="3" spans="1:4" ht="15" customHeight="1">
      <c r="A3" s="448" t="s">
        <v>306</v>
      </c>
      <c r="B3" s="448"/>
      <c r="C3" s="448"/>
      <c r="D3" s="448"/>
    </row>
    <row r="4" spans="1:4" ht="13.5" thickBot="1">
      <c r="A4" s="227"/>
      <c r="B4" s="232"/>
      <c r="C4" s="233"/>
      <c r="D4" s="234"/>
    </row>
    <row r="5" spans="1:4" ht="12.75" customHeight="1">
      <c r="A5" s="388" t="s">
        <v>21</v>
      </c>
      <c r="B5" s="396" t="s">
        <v>168</v>
      </c>
      <c r="C5" s="397"/>
      <c r="D5" s="235" t="s">
        <v>164</v>
      </c>
    </row>
    <row r="6" spans="1:5" ht="12.75" customHeight="1" thickBot="1">
      <c r="A6" s="390"/>
      <c r="B6" s="136">
        <v>2009</v>
      </c>
      <c r="C6" s="136">
        <v>2010</v>
      </c>
      <c r="D6" s="236" t="s">
        <v>462</v>
      </c>
      <c r="E6" s="4"/>
    </row>
    <row r="7" spans="1:6" ht="12.75">
      <c r="A7" s="119" t="s">
        <v>452</v>
      </c>
      <c r="B7" s="369">
        <v>0.10545129579982127</v>
      </c>
      <c r="C7" s="369">
        <v>0.09428284854563691</v>
      </c>
      <c r="D7" s="369">
        <f>(C7/B7)-1</f>
        <v>-0.10591095319857868</v>
      </c>
      <c r="E7" s="51"/>
      <c r="F7" s="51"/>
    </row>
    <row r="8" spans="1:6" ht="12.75">
      <c r="A8" s="113" t="s">
        <v>453</v>
      </c>
      <c r="B8" s="370">
        <v>0.12773722627737227</v>
      </c>
      <c r="C8" s="370">
        <v>0.15358361774744028</v>
      </c>
      <c r="D8" s="370">
        <f aca="true" t="shared" si="0" ref="D8:D17">(C8/B8)-1</f>
        <v>0.20234032179424677</v>
      </c>
      <c r="E8" s="51"/>
      <c r="F8" s="51"/>
    </row>
    <row r="9" spans="1:6" ht="12.75">
      <c r="A9" s="113" t="s">
        <v>454</v>
      </c>
      <c r="B9" s="370">
        <v>0.23371647509578544</v>
      </c>
      <c r="C9" s="370">
        <v>0.1589958158995816</v>
      </c>
      <c r="D9" s="370">
        <f t="shared" si="0"/>
        <v>-0.3197064270526099</v>
      </c>
      <c r="E9" s="51"/>
      <c r="F9" s="51"/>
    </row>
    <row r="10" spans="1:6" ht="12.75">
      <c r="A10" s="113" t="s">
        <v>455</v>
      </c>
      <c r="B10" s="370">
        <v>0.136</v>
      </c>
      <c r="C10" s="370">
        <v>0.14285714285714285</v>
      </c>
      <c r="D10" s="370">
        <f t="shared" si="0"/>
        <v>0.05042016806722671</v>
      </c>
      <c r="E10" s="51"/>
      <c r="F10" s="51"/>
    </row>
    <row r="11" spans="1:6" ht="12.75">
      <c r="A11" s="113" t="s">
        <v>456</v>
      </c>
      <c r="B11" s="370">
        <v>0.11392405063291139</v>
      </c>
      <c r="C11" s="370">
        <v>0.0886426592797784</v>
      </c>
      <c r="D11" s="370">
        <f t="shared" si="0"/>
        <v>-0.2219144352108341</v>
      </c>
      <c r="E11" s="51"/>
      <c r="F11" s="51"/>
    </row>
    <row r="12" spans="1:6" ht="12.75">
      <c r="A12" s="113" t="s">
        <v>457</v>
      </c>
      <c r="B12" s="370">
        <v>0.07692307692307693</v>
      </c>
      <c r="C12" s="370">
        <v>0.06862745098039216</v>
      </c>
      <c r="D12" s="370">
        <f t="shared" si="0"/>
        <v>-0.10784313725490191</v>
      </c>
      <c r="E12" s="51"/>
      <c r="F12" s="51"/>
    </row>
    <row r="13" spans="1:6" ht="12.75">
      <c r="A13" s="113" t="s">
        <v>458</v>
      </c>
      <c r="B13" s="370">
        <v>0.07626514611546685</v>
      </c>
      <c r="C13" s="370">
        <v>0.08121827411167512</v>
      </c>
      <c r="D13" s="370">
        <f t="shared" si="0"/>
        <v>0.06494615494093647</v>
      </c>
      <c r="E13" s="51"/>
      <c r="F13" s="51"/>
    </row>
    <row r="14" spans="1:6" ht="12.75">
      <c r="A14" s="113" t="s">
        <v>368</v>
      </c>
      <c r="B14" s="370">
        <v>0.035211267605633804</v>
      </c>
      <c r="C14" s="370">
        <v>0.045454545454545456</v>
      </c>
      <c r="D14" s="370">
        <f t="shared" si="0"/>
        <v>0.2909090909090908</v>
      </c>
      <c r="E14" s="51"/>
      <c r="F14" s="51"/>
    </row>
    <row r="15" spans="1:6" ht="12.75">
      <c r="A15" s="108" t="s">
        <v>459</v>
      </c>
      <c r="B15" s="370">
        <v>0.1045531197301855</v>
      </c>
      <c r="C15" s="370">
        <v>0.14343434343434344</v>
      </c>
      <c r="D15" s="370">
        <f t="shared" si="0"/>
        <v>0.37188009123493004</v>
      </c>
      <c r="E15" s="51"/>
      <c r="F15" s="51"/>
    </row>
    <row r="16" spans="1:6" ht="12.75">
      <c r="A16" s="108" t="s">
        <v>460</v>
      </c>
      <c r="B16" s="370">
        <v>0.12573673870333987</v>
      </c>
      <c r="C16" s="370">
        <v>0.10437710437710437</v>
      </c>
      <c r="D16" s="370">
        <f t="shared" si="0"/>
        <v>-0.1698758417508417</v>
      </c>
      <c r="E16" s="51"/>
      <c r="F16" s="51"/>
    </row>
    <row r="17" spans="1:6" ht="13.5" thickBot="1">
      <c r="A17" s="219" t="s">
        <v>203</v>
      </c>
      <c r="B17" s="370">
        <v>0.041666666666666664</v>
      </c>
      <c r="C17" s="370">
        <v>0.10256410256410256</v>
      </c>
      <c r="D17" s="370">
        <f t="shared" si="0"/>
        <v>1.4615384615384617</v>
      </c>
      <c r="E17" s="51"/>
      <c r="F17" s="51"/>
    </row>
    <row r="18" spans="1:4" ht="12.75">
      <c r="A18" s="211" t="s">
        <v>38</v>
      </c>
      <c r="B18" s="211"/>
      <c r="C18" s="164"/>
      <c r="D18" s="164"/>
    </row>
    <row r="19" spans="1:11" ht="12.75" customHeight="1">
      <c r="A19" s="21" t="s">
        <v>461</v>
      </c>
      <c r="B19" s="74"/>
      <c r="C19" s="4"/>
      <c r="D19" s="74"/>
      <c r="E19" s="4"/>
      <c r="F19" s="4"/>
      <c r="I19" s="14"/>
      <c r="K19" s="14"/>
    </row>
  </sheetData>
  <mergeCells count="4">
    <mergeCell ref="A1:D1"/>
    <mergeCell ref="A3:D3"/>
    <mergeCell ref="B5:C5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4" r:id="rId1"/>
  <headerFooter alignWithMargins="0">
    <oddFooter>&amp;C&amp;A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102"/>
  <dimension ref="A1:F27"/>
  <sheetViews>
    <sheetView showGridLines="0" view="pageBreakPreview" zoomScale="60" zoomScaleNormal="75" workbookViewId="0" topLeftCell="A1">
      <selection activeCell="H26" sqref="H26"/>
    </sheetView>
  </sheetViews>
  <sheetFormatPr defaultColWidth="12.57421875" defaultRowHeight="12.75"/>
  <cols>
    <col min="1" max="1" width="32.7109375" style="43" customWidth="1"/>
    <col min="2" max="5" width="16.7109375" style="43" customWidth="1"/>
    <col min="6" max="16384" width="12.57421875" style="43" customWidth="1"/>
  </cols>
  <sheetData>
    <row r="1" spans="1:5" s="41" customFormat="1" ht="18" customHeight="1">
      <c r="A1" s="387" t="s">
        <v>250</v>
      </c>
      <c r="B1" s="387"/>
      <c r="C1" s="387"/>
      <c r="D1" s="387"/>
      <c r="E1" s="387"/>
    </row>
    <row r="2" ht="12.75" customHeight="1"/>
    <row r="3" spans="1:6" ht="15" customHeight="1">
      <c r="A3" s="488" t="s">
        <v>310</v>
      </c>
      <c r="B3" s="488"/>
      <c r="C3" s="488"/>
      <c r="D3" s="488"/>
      <c r="E3" s="488"/>
      <c r="F3" s="42"/>
    </row>
    <row r="4" spans="1:6" ht="14.25" customHeight="1" thickBot="1">
      <c r="A4" s="237"/>
      <c r="B4" s="237"/>
      <c r="C4" s="237"/>
      <c r="D4" s="237"/>
      <c r="E4" s="237"/>
      <c r="F4" s="42"/>
    </row>
    <row r="5" spans="1:5" ht="12.75" customHeight="1">
      <c r="A5" s="489" t="s">
        <v>107</v>
      </c>
      <c r="B5" s="246" t="s">
        <v>108</v>
      </c>
      <c r="C5" s="246" t="s">
        <v>109</v>
      </c>
      <c r="D5" s="247" t="s">
        <v>110</v>
      </c>
      <c r="E5" s="492" t="s">
        <v>111</v>
      </c>
    </row>
    <row r="6" spans="1:5" ht="12.75" customHeight="1">
      <c r="A6" s="490"/>
      <c r="B6" s="495" t="s">
        <v>117</v>
      </c>
      <c r="C6" s="495" t="s">
        <v>117</v>
      </c>
      <c r="D6" s="495" t="s">
        <v>117</v>
      </c>
      <c r="E6" s="493"/>
    </row>
    <row r="7" spans="1:5" ht="13.5" thickBot="1">
      <c r="A7" s="491"/>
      <c r="B7" s="496"/>
      <c r="C7" s="496"/>
      <c r="D7" s="496"/>
      <c r="E7" s="494"/>
    </row>
    <row r="8" spans="1:6" ht="12.75">
      <c r="A8" s="238" t="s">
        <v>112</v>
      </c>
      <c r="B8" s="180">
        <v>13733.587</v>
      </c>
      <c r="C8" s="180">
        <v>13260.703</v>
      </c>
      <c r="D8" s="180">
        <f>B8-C8</f>
        <v>472.884</v>
      </c>
      <c r="E8" s="181">
        <f>B8/C8*100</f>
        <v>103.56605528379603</v>
      </c>
      <c r="F8" s="44"/>
    </row>
    <row r="9" spans="1:6" ht="12.75">
      <c r="A9" s="239" t="s">
        <v>113</v>
      </c>
      <c r="B9" s="182">
        <v>509.385</v>
      </c>
      <c r="C9" s="182">
        <v>588.184</v>
      </c>
      <c r="D9" s="182">
        <f>B9-C9</f>
        <v>-78.79899999999998</v>
      </c>
      <c r="E9" s="183">
        <f>B9/C9*100</f>
        <v>86.60300178175537</v>
      </c>
      <c r="F9" s="44"/>
    </row>
    <row r="10" spans="1:6" ht="12.75">
      <c r="A10" s="240" t="s">
        <v>114</v>
      </c>
      <c r="B10" s="188">
        <f>SUM(B8:B9)</f>
        <v>14242.972</v>
      </c>
      <c r="C10" s="188">
        <f>SUM(C8:C9)</f>
        <v>13848.886999999999</v>
      </c>
      <c r="D10" s="188">
        <f>B10-C10</f>
        <v>394.08500000000095</v>
      </c>
      <c r="E10" s="189">
        <f>B10/C10*100</f>
        <v>102.84560773728603</v>
      </c>
      <c r="F10" s="45"/>
    </row>
    <row r="11" spans="1:6" ht="12.75">
      <c r="A11" s="240" t="s">
        <v>115</v>
      </c>
      <c r="B11" s="188">
        <v>12398.829</v>
      </c>
      <c r="C11" s="188">
        <v>20686.421</v>
      </c>
      <c r="D11" s="188">
        <f>B11-C11</f>
        <v>-8287.591999999999</v>
      </c>
      <c r="E11" s="189">
        <f>B11/C11*100</f>
        <v>59.937042758628955</v>
      </c>
      <c r="F11" s="44"/>
    </row>
    <row r="12" spans="1:6" ht="12.75">
      <c r="A12" s="239"/>
      <c r="B12" s="182"/>
      <c r="C12" s="182"/>
      <c r="D12" s="182"/>
      <c r="E12" s="183"/>
      <c r="F12" s="69"/>
    </row>
    <row r="13" spans="1:5" ht="13.5" thickBot="1">
      <c r="A13" s="241" t="s">
        <v>116</v>
      </c>
      <c r="B13" s="193">
        <f>SUM(B10:B11)</f>
        <v>26641.801</v>
      </c>
      <c r="C13" s="193">
        <f>SUM(C10:C11)</f>
        <v>34535.308</v>
      </c>
      <c r="D13" s="193">
        <f>SUM(D10:D11)</f>
        <v>-7893.506999999998</v>
      </c>
      <c r="E13" s="194">
        <f>B13/C13*100</f>
        <v>77.14366120609088</v>
      </c>
    </row>
    <row r="14" spans="1:5" ht="12.75">
      <c r="A14" s="242" t="s">
        <v>179</v>
      </c>
      <c r="B14" s="243"/>
      <c r="C14" s="244"/>
      <c r="D14" s="244"/>
      <c r="E14" s="245"/>
    </row>
    <row r="27" spans="2:4" ht="12.75">
      <c r="B27" s="302"/>
      <c r="D27" s="302"/>
    </row>
  </sheetData>
  <mergeCells count="7">
    <mergeCell ref="A1:E1"/>
    <mergeCell ref="A3:E3"/>
    <mergeCell ref="A5:A7"/>
    <mergeCell ref="E5:E7"/>
    <mergeCell ref="B6:B7"/>
    <mergeCell ref="C6:C7"/>
    <mergeCell ref="D6:D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8">
    <pageSetUpPr fitToPage="1"/>
  </sheetPr>
  <dimension ref="A1:H33"/>
  <sheetViews>
    <sheetView showGridLines="0" view="pageBreakPreview" zoomScale="60" zoomScaleNormal="75" workbookViewId="0" topLeftCell="A1">
      <selection activeCell="H26" sqref="H26"/>
    </sheetView>
  </sheetViews>
  <sheetFormatPr defaultColWidth="12.57421875" defaultRowHeight="12.75"/>
  <cols>
    <col min="1" max="1" width="46.7109375" style="43" customWidth="1"/>
    <col min="2" max="5" width="16.7109375" style="43" customWidth="1"/>
    <col min="6" max="16384" width="12.57421875" style="43" customWidth="1"/>
  </cols>
  <sheetData>
    <row r="1" spans="1:5" s="41" customFormat="1" ht="18" customHeight="1">
      <c r="A1" s="387" t="s">
        <v>250</v>
      </c>
      <c r="B1" s="387"/>
      <c r="C1" s="387"/>
      <c r="D1" s="387"/>
      <c r="E1" s="387"/>
    </row>
    <row r="2" ht="12.75" customHeight="1"/>
    <row r="3" spans="1:6" ht="15" customHeight="1">
      <c r="A3" s="488" t="s">
        <v>312</v>
      </c>
      <c r="B3" s="488"/>
      <c r="C3" s="488"/>
      <c r="D3" s="488"/>
      <c r="E3" s="488"/>
      <c r="F3" s="44"/>
    </row>
    <row r="4" spans="1:6" ht="14.25" customHeight="1" thickBot="1">
      <c r="A4" s="248"/>
      <c r="B4" s="249"/>
      <c r="C4" s="249"/>
      <c r="D4" s="249"/>
      <c r="E4" s="249"/>
      <c r="F4" s="44"/>
    </row>
    <row r="5" spans="1:6" ht="12.75">
      <c r="A5" s="489" t="s">
        <v>24</v>
      </c>
      <c r="B5" s="252" t="s">
        <v>108</v>
      </c>
      <c r="C5" s="252" t="s">
        <v>109</v>
      </c>
      <c r="D5" s="253" t="s">
        <v>110</v>
      </c>
      <c r="E5" s="492" t="s">
        <v>111</v>
      </c>
      <c r="F5" s="44"/>
    </row>
    <row r="6" spans="1:6" ht="12.75" customHeight="1">
      <c r="A6" s="490"/>
      <c r="B6" s="495" t="s">
        <v>117</v>
      </c>
      <c r="C6" s="495" t="s">
        <v>117</v>
      </c>
      <c r="D6" s="495" t="s">
        <v>117</v>
      </c>
      <c r="E6" s="493"/>
      <c r="F6" s="44"/>
    </row>
    <row r="7" spans="1:6" ht="13.5" thickBot="1">
      <c r="A7" s="491"/>
      <c r="B7" s="497"/>
      <c r="C7" s="496"/>
      <c r="D7" s="496"/>
      <c r="E7" s="494"/>
      <c r="F7" s="44"/>
    </row>
    <row r="8" spans="1:6" ht="12.75">
      <c r="A8" s="250" t="s">
        <v>118</v>
      </c>
      <c r="B8" s="180"/>
      <c r="C8" s="180"/>
      <c r="D8" s="180"/>
      <c r="E8" s="181"/>
      <c r="F8" s="44"/>
    </row>
    <row r="9" spans="1:6" ht="12.75">
      <c r="A9" s="239" t="s">
        <v>180</v>
      </c>
      <c r="B9" s="182">
        <v>2611.925</v>
      </c>
      <c r="C9" s="182">
        <v>991.118</v>
      </c>
      <c r="D9" s="182">
        <f aca="true" t="shared" si="0" ref="D9:D32">B9-C9</f>
        <v>1620.8070000000002</v>
      </c>
      <c r="E9" s="183">
        <f aca="true" t="shared" si="1" ref="E9:E32">B9/C9*100</f>
        <v>263.53320189926933</v>
      </c>
      <c r="F9" s="44"/>
    </row>
    <row r="10" spans="1:6" ht="12.75">
      <c r="A10" s="239" t="s">
        <v>181</v>
      </c>
      <c r="B10" s="182">
        <v>562.03</v>
      </c>
      <c r="C10" s="182">
        <v>1510.734</v>
      </c>
      <c r="D10" s="182">
        <f t="shared" si="0"/>
        <v>-948.704</v>
      </c>
      <c r="E10" s="183">
        <f t="shared" si="1"/>
        <v>37.202445963352915</v>
      </c>
      <c r="F10" s="44"/>
    </row>
    <row r="11" spans="1:6" ht="12.75">
      <c r="A11" s="239" t="s">
        <v>119</v>
      </c>
      <c r="B11" s="182">
        <v>223.593</v>
      </c>
      <c r="C11" s="182">
        <v>619.123</v>
      </c>
      <c r="D11" s="182">
        <f t="shared" si="0"/>
        <v>-395.5300000000001</v>
      </c>
      <c r="E11" s="183">
        <f t="shared" si="1"/>
        <v>36.114471599342934</v>
      </c>
      <c r="F11" s="44"/>
    </row>
    <row r="12" spans="1:6" ht="12.75">
      <c r="A12" s="239" t="s">
        <v>246</v>
      </c>
      <c r="B12" s="182">
        <v>156.048</v>
      </c>
      <c r="C12" s="182">
        <v>194.734</v>
      </c>
      <c r="D12" s="182">
        <f t="shared" si="0"/>
        <v>-38.68600000000001</v>
      </c>
      <c r="E12" s="183">
        <f t="shared" si="1"/>
        <v>80.13392627892408</v>
      </c>
      <c r="F12" s="44"/>
    </row>
    <row r="13" spans="1:6" ht="12.75">
      <c r="A13" s="239" t="s">
        <v>189</v>
      </c>
      <c r="B13" s="182">
        <v>2025.001</v>
      </c>
      <c r="C13" s="182">
        <v>1080.703</v>
      </c>
      <c r="D13" s="182">
        <f t="shared" si="0"/>
        <v>944.298</v>
      </c>
      <c r="E13" s="183">
        <f t="shared" si="1"/>
        <v>187.37812331417604</v>
      </c>
      <c r="F13" s="44"/>
    </row>
    <row r="14" spans="1:6" ht="12.75">
      <c r="A14" s="239" t="s">
        <v>120</v>
      </c>
      <c r="B14" s="182">
        <v>795.101</v>
      </c>
      <c r="C14" s="182">
        <v>743.244</v>
      </c>
      <c r="D14" s="182">
        <f t="shared" si="0"/>
        <v>51.85699999999997</v>
      </c>
      <c r="E14" s="183">
        <f t="shared" si="1"/>
        <v>106.97711653239044</v>
      </c>
      <c r="F14" s="44"/>
    </row>
    <row r="15" spans="1:6" ht="12.75">
      <c r="A15" s="239" t="s">
        <v>247</v>
      </c>
      <c r="B15" s="182">
        <v>376.029</v>
      </c>
      <c r="C15" s="182">
        <v>575.985</v>
      </c>
      <c r="D15" s="182">
        <f t="shared" si="0"/>
        <v>-199.95600000000002</v>
      </c>
      <c r="E15" s="183">
        <f t="shared" si="1"/>
        <v>65.28451261751607</v>
      </c>
      <c r="F15" s="44"/>
    </row>
    <row r="16" spans="1:6" ht="12.75">
      <c r="A16" s="239" t="s">
        <v>121</v>
      </c>
      <c r="B16" s="182">
        <v>747.962</v>
      </c>
      <c r="C16" s="182">
        <v>959.221</v>
      </c>
      <c r="D16" s="182">
        <f t="shared" si="0"/>
        <v>-211.25900000000001</v>
      </c>
      <c r="E16" s="183">
        <f t="shared" si="1"/>
        <v>77.97598259420926</v>
      </c>
      <c r="F16" s="44"/>
    </row>
    <row r="17" spans="1:6" ht="12.75">
      <c r="A17" s="239" t="s">
        <v>122</v>
      </c>
      <c r="B17" s="182">
        <v>1862.795</v>
      </c>
      <c r="C17" s="182">
        <v>754.841</v>
      </c>
      <c r="D17" s="182">
        <f t="shared" si="0"/>
        <v>1107.9540000000002</v>
      </c>
      <c r="E17" s="183">
        <f t="shared" si="1"/>
        <v>246.7797854117622</v>
      </c>
      <c r="F17" s="44"/>
    </row>
    <row r="18" spans="1:6" ht="12.75">
      <c r="A18" s="239" t="s">
        <v>123</v>
      </c>
      <c r="B18" s="182">
        <v>1001.581</v>
      </c>
      <c r="C18" s="182">
        <v>1297.323</v>
      </c>
      <c r="D18" s="182">
        <f t="shared" si="0"/>
        <v>-295.7420000000001</v>
      </c>
      <c r="E18" s="183">
        <f t="shared" si="1"/>
        <v>77.20367248557221</v>
      </c>
      <c r="F18" s="44"/>
    </row>
    <row r="19" spans="1:6" ht="12.75">
      <c r="A19" s="239" t="s">
        <v>124</v>
      </c>
      <c r="B19" s="182">
        <v>2459.858</v>
      </c>
      <c r="C19" s="182">
        <v>1565.444</v>
      </c>
      <c r="D19" s="182">
        <f t="shared" si="0"/>
        <v>894.4140000000002</v>
      </c>
      <c r="E19" s="183">
        <f t="shared" si="1"/>
        <v>157.1348448108013</v>
      </c>
      <c r="F19" s="44"/>
    </row>
    <row r="20" spans="1:6" ht="12.75">
      <c r="A20" s="239" t="s">
        <v>188</v>
      </c>
      <c r="B20" s="182">
        <v>490.701</v>
      </c>
      <c r="C20" s="182">
        <v>1338.16</v>
      </c>
      <c r="D20" s="182">
        <f t="shared" si="0"/>
        <v>-847.4590000000001</v>
      </c>
      <c r="E20" s="183">
        <f t="shared" si="1"/>
        <v>36.66983021462306</v>
      </c>
      <c r="F20" s="44"/>
    </row>
    <row r="21" spans="1:6" ht="12.75">
      <c r="A21" s="239" t="s">
        <v>125</v>
      </c>
      <c r="B21" s="182">
        <v>347.628</v>
      </c>
      <c r="C21" s="182">
        <v>629.633</v>
      </c>
      <c r="D21" s="182">
        <f t="shared" si="0"/>
        <v>-282.00500000000005</v>
      </c>
      <c r="E21" s="183">
        <f t="shared" si="1"/>
        <v>55.2112103399917</v>
      </c>
      <c r="F21" s="44"/>
    </row>
    <row r="22" spans="1:8" ht="12.75">
      <c r="A22" s="239" t="s">
        <v>126</v>
      </c>
      <c r="B22" s="182">
        <v>265.974</v>
      </c>
      <c r="C22" s="182">
        <v>1420.19</v>
      </c>
      <c r="D22" s="182">
        <f t="shared" si="0"/>
        <v>-1154.2160000000001</v>
      </c>
      <c r="E22" s="183">
        <f t="shared" si="1"/>
        <v>18.728057513431303</v>
      </c>
      <c r="H22" s="78"/>
    </row>
    <row r="23" spans="1:5" ht="12.75">
      <c r="A23" s="239" t="s">
        <v>166</v>
      </c>
      <c r="B23" s="182">
        <v>122.38</v>
      </c>
      <c r="C23" s="182">
        <v>55.937</v>
      </c>
      <c r="D23" s="182">
        <f t="shared" si="0"/>
        <v>66.443</v>
      </c>
      <c r="E23" s="183">
        <f t="shared" si="1"/>
        <v>218.78184386005682</v>
      </c>
    </row>
    <row r="24" spans="1:5" ht="12.75">
      <c r="A24" s="239"/>
      <c r="B24" s="182"/>
      <c r="C24" s="182"/>
      <c r="D24" s="182"/>
      <c r="E24" s="183"/>
    </row>
    <row r="25" spans="1:6" ht="12.75">
      <c r="A25" s="240" t="s">
        <v>127</v>
      </c>
      <c r="B25" s="182"/>
      <c r="C25" s="182"/>
      <c r="D25" s="182"/>
      <c r="E25" s="183"/>
      <c r="F25" s="44"/>
    </row>
    <row r="26" spans="1:6" ht="12.75">
      <c r="A26" s="239" t="s">
        <v>128</v>
      </c>
      <c r="B26" s="182">
        <v>284.272</v>
      </c>
      <c r="C26" s="182">
        <v>302.148</v>
      </c>
      <c r="D26" s="182">
        <f t="shared" si="0"/>
        <v>-17.876000000000033</v>
      </c>
      <c r="E26" s="183">
        <f t="shared" si="1"/>
        <v>94.08369408369407</v>
      </c>
      <c r="F26" s="44"/>
    </row>
    <row r="27" spans="1:6" ht="12.75">
      <c r="A27" s="239" t="s">
        <v>129</v>
      </c>
      <c r="B27" s="182">
        <v>1737.364</v>
      </c>
      <c r="C27" s="182">
        <v>3686.58</v>
      </c>
      <c r="D27" s="182">
        <f t="shared" si="0"/>
        <v>-1949.216</v>
      </c>
      <c r="E27" s="183">
        <f t="shared" si="1"/>
        <v>47.12671364787961</v>
      </c>
      <c r="F27" s="44"/>
    </row>
    <row r="28" spans="1:6" ht="12.75">
      <c r="A28" s="239" t="s">
        <v>130</v>
      </c>
      <c r="B28" s="182">
        <v>155.84</v>
      </c>
      <c r="C28" s="182">
        <v>122.842</v>
      </c>
      <c r="D28" s="182">
        <f t="shared" si="0"/>
        <v>32.998000000000005</v>
      </c>
      <c r="E28" s="183">
        <f t="shared" si="1"/>
        <v>126.86214812523404</v>
      </c>
      <c r="F28" s="44"/>
    </row>
    <row r="29" spans="1:6" ht="12.75">
      <c r="A29" s="239" t="s">
        <v>131</v>
      </c>
      <c r="B29" s="182">
        <v>3588.012</v>
      </c>
      <c r="C29" s="182">
        <v>879.037</v>
      </c>
      <c r="D29" s="182">
        <f t="shared" si="0"/>
        <v>2708.9750000000004</v>
      </c>
      <c r="E29" s="183">
        <f t="shared" si="1"/>
        <v>408.17531002676793</v>
      </c>
      <c r="F29" s="44"/>
    </row>
    <row r="30" spans="1:6" ht="12.75">
      <c r="A30" s="239" t="s">
        <v>132</v>
      </c>
      <c r="B30" s="182">
        <v>4898.471</v>
      </c>
      <c r="C30" s="182">
        <v>1349.497</v>
      </c>
      <c r="D30" s="182">
        <f t="shared" si="0"/>
        <v>3548.9739999999993</v>
      </c>
      <c r="E30" s="183">
        <f t="shared" si="1"/>
        <v>362.9849492070008</v>
      </c>
      <c r="F30" s="44"/>
    </row>
    <row r="31" spans="1:7" ht="12.75">
      <c r="A31" s="239" t="s">
        <v>133</v>
      </c>
      <c r="B31" s="182">
        <v>260.145</v>
      </c>
      <c r="C31" s="182">
        <v>1969.573</v>
      </c>
      <c r="D31" s="182">
        <f t="shared" si="0"/>
        <v>-1709.428</v>
      </c>
      <c r="E31" s="183">
        <f t="shared" si="1"/>
        <v>13.208192841798702</v>
      </c>
      <c r="F31" s="44"/>
      <c r="G31" s="78"/>
    </row>
    <row r="32" spans="1:7" ht="13.5" thickBot="1">
      <c r="A32" s="251" t="s">
        <v>134</v>
      </c>
      <c r="B32" s="201">
        <v>238.006</v>
      </c>
      <c r="C32" s="201">
        <v>1449.489</v>
      </c>
      <c r="D32" s="201">
        <f t="shared" si="0"/>
        <v>-1211.483</v>
      </c>
      <c r="E32" s="202">
        <f t="shared" si="1"/>
        <v>16.419993528753928</v>
      </c>
      <c r="F32" s="44"/>
      <c r="G32" s="78"/>
    </row>
    <row r="33" spans="1:5" ht="12.75">
      <c r="A33" s="242" t="s">
        <v>179</v>
      </c>
      <c r="B33" s="243"/>
      <c r="C33" s="244"/>
      <c r="D33" s="244"/>
      <c r="E33" s="245"/>
    </row>
  </sheetData>
  <mergeCells count="7">
    <mergeCell ref="A1:E1"/>
    <mergeCell ref="A3:E3"/>
    <mergeCell ref="E5:E7"/>
    <mergeCell ref="A5:A7"/>
    <mergeCell ref="B6:B7"/>
    <mergeCell ref="C6:C7"/>
    <mergeCell ref="D6:D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8" r:id="rId1"/>
  <headerFooter alignWithMargins="0">
    <oddFooter>&amp;C&amp;A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112">
    <pageSetUpPr fitToPage="1"/>
  </sheetPr>
  <dimension ref="A1:G27"/>
  <sheetViews>
    <sheetView showGridLines="0" view="pageBreakPreview" zoomScale="60" zoomScaleNormal="75" workbookViewId="0" topLeftCell="A1">
      <selection activeCell="H26" sqref="H26"/>
    </sheetView>
  </sheetViews>
  <sheetFormatPr defaultColWidth="12.57421875" defaultRowHeight="12.75"/>
  <cols>
    <col min="1" max="1" width="32.7109375" style="47" customWidth="1"/>
    <col min="2" max="7" width="14.7109375" style="47" customWidth="1"/>
    <col min="8" max="16384" width="12.57421875" style="47" customWidth="1"/>
  </cols>
  <sheetData>
    <row r="1" spans="1:7" s="46" customFormat="1" ht="18" customHeight="1">
      <c r="A1" s="387" t="s">
        <v>250</v>
      </c>
      <c r="B1" s="387"/>
      <c r="C1" s="387"/>
      <c r="D1" s="387"/>
      <c r="E1" s="387"/>
      <c r="F1" s="387"/>
      <c r="G1" s="387"/>
    </row>
    <row r="2" ht="12.75" customHeight="1"/>
    <row r="3" spans="1:7" ht="15" customHeight="1">
      <c r="A3" s="488" t="s">
        <v>311</v>
      </c>
      <c r="B3" s="488"/>
      <c r="C3" s="488"/>
      <c r="D3" s="488"/>
      <c r="E3" s="488"/>
      <c r="F3" s="488"/>
      <c r="G3" s="506"/>
    </row>
    <row r="4" spans="1:7" ht="15" customHeight="1" thickBot="1">
      <c r="A4" s="297"/>
      <c r="B4" s="297"/>
      <c r="C4" s="297"/>
      <c r="D4" s="297"/>
      <c r="E4" s="297"/>
      <c r="F4" s="297"/>
      <c r="G4" s="298"/>
    </row>
    <row r="5" spans="1:7" ht="12.75">
      <c r="A5" s="498" t="s">
        <v>107</v>
      </c>
      <c r="B5" s="501" t="s">
        <v>135</v>
      </c>
      <c r="C5" s="502"/>
      <c r="D5" s="498"/>
      <c r="E5" s="501" t="s">
        <v>139</v>
      </c>
      <c r="F5" s="502"/>
      <c r="G5" s="502"/>
    </row>
    <row r="6" spans="1:7" ht="12.75">
      <c r="A6" s="499"/>
      <c r="B6" s="503"/>
      <c r="C6" s="504"/>
      <c r="D6" s="505"/>
      <c r="E6" s="503"/>
      <c r="F6" s="504"/>
      <c r="G6" s="504"/>
    </row>
    <row r="7" spans="1:7" ht="13.5" thickBot="1">
      <c r="A7" s="500"/>
      <c r="B7" s="259" t="s">
        <v>136</v>
      </c>
      <c r="C7" s="259" t="s">
        <v>137</v>
      </c>
      <c r="D7" s="259" t="s">
        <v>138</v>
      </c>
      <c r="E7" s="259" t="s">
        <v>136</v>
      </c>
      <c r="F7" s="259" t="s">
        <v>137</v>
      </c>
      <c r="G7" s="260" t="s">
        <v>138</v>
      </c>
    </row>
    <row r="8" spans="1:7" ht="12.75">
      <c r="A8" s="255" t="s">
        <v>112</v>
      </c>
      <c r="B8" s="180">
        <v>11578.265</v>
      </c>
      <c r="C8" s="180">
        <f>D8-B8</f>
        <v>2155.322</v>
      </c>
      <c r="D8" s="180">
        <v>13733.587</v>
      </c>
      <c r="E8" s="180">
        <v>7398.863</v>
      </c>
      <c r="F8" s="180">
        <f>G8-E8</f>
        <v>5861.839999999999</v>
      </c>
      <c r="G8" s="181">
        <v>13260.703</v>
      </c>
    </row>
    <row r="9" spans="1:7" ht="12.75">
      <c r="A9" s="256" t="s">
        <v>113</v>
      </c>
      <c r="B9" s="182">
        <v>134.145</v>
      </c>
      <c r="C9" s="182">
        <f>D9-B9</f>
        <v>375.24</v>
      </c>
      <c r="D9" s="182">
        <v>509.385</v>
      </c>
      <c r="E9" s="182">
        <v>35.007</v>
      </c>
      <c r="F9" s="182">
        <f>G9-E9</f>
        <v>553.177</v>
      </c>
      <c r="G9" s="183">
        <v>588.184</v>
      </c>
    </row>
    <row r="10" spans="1:7" s="67" customFormat="1" ht="12.75">
      <c r="A10" s="257" t="s">
        <v>114</v>
      </c>
      <c r="B10" s="188">
        <f>SUM(B8:B9)</f>
        <v>11712.41</v>
      </c>
      <c r="C10" s="188">
        <f>SUM(C8:C9)</f>
        <v>2530.562</v>
      </c>
      <c r="D10" s="188">
        <v>14242.972</v>
      </c>
      <c r="E10" s="188">
        <f>SUM(E8:E9)</f>
        <v>7433.87</v>
      </c>
      <c r="F10" s="188">
        <f>SUM(F8:F9)</f>
        <v>6415.016999999999</v>
      </c>
      <c r="G10" s="189">
        <v>13848.886999999999</v>
      </c>
    </row>
    <row r="11" spans="1:7" s="67" customFormat="1" ht="12.75">
      <c r="A11" s="257" t="s">
        <v>115</v>
      </c>
      <c r="B11" s="188">
        <v>8833.78</v>
      </c>
      <c r="C11" s="188">
        <f>D11-B11</f>
        <v>3565.048999999999</v>
      </c>
      <c r="D11" s="188">
        <v>12398.829</v>
      </c>
      <c r="E11" s="188">
        <v>6870.81</v>
      </c>
      <c r="F11" s="188">
        <f>G11-E11</f>
        <v>13815.610999999997</v>
      </c>
      <c r="G11" s="189">
        <v>20686.421</v>
      </c>
    </row>
    <row r="12" spans="1:7" ht="12.75">
      <c r="A12" s="256"/>
      <c r="B12" s="188"/>
      <c r="C12" s="188"/>
      <c r="D12" s="188"/>
      <c r="E12" s="188"/>
      <c r="F12" s="188"/>
      <c r="G12" s="189"/>
    </row>
    <row r="13" spans="1:7" ht="13.5" thickBot="1">
      <c r="A13" s="258" t="s">
        <v>116</v>
      </c>
      <c r="B13" s="193">
        <f>SUM(B10:B11)</f>
        <v>20546.190000000002</v>
      </c>
      <c r="C13" s="193">
        <f>SUM(C10:C11)</f>
        <v>6095.610999999999</v>
      </c>
      <c r="D13" s="193">
        <v>26641.801</v>
      </c>
      <c r="E13" s="193">
        <f>SUM(E10:E11)</f>
        <v>14304.68</v>
      </c>
      <c r="F13" s="193">
        <f>SUM(F10:F11)</f>
        <v>20230.627999999997</v>
      </c>
      <c r="G13" s="194">
        <v>34535.308</v>
      </c>
    </row>
    <row r="14" spans="1:7" ht="12.75">
      <c r="A14" s="242" t="s">
        <v>179</v>
      </c>
      <c r="B14" s="243"/>
      <c r="C14" s="244"/>
      <c r="D14" s="244"/>
      <c r="E14" s="245"/>
      <c r="F14" s="243"/>
      <c r="G14" s="244"/>
    </row>
    <row r="15" ht="12.75">
      <c r="C15" s="71"/>
    </row>
    <row r="16" ht="12.75">
      <c r="C16" s="71"/>
    </row>
    <row r="17" ht="12.75">
      <c r="C17" s="71"/>
    </row>
    <row r="18" ht="12.75">
      <c r="C18" s="71"/>
    </row>
    <row r="19" ht="12.75">
      <c r="C19" s="71"/>
    </row>
    <row r="20" ht="12.75">
      <c r="C20" s="71"/>
    </row>
    <row r="21" ht="12.75">
      <c r="C21" s="71"/>
    </row>
    <row r="25" ht="12.75">
      <c r="B25" s="303"/>
    </row>
    <row r="27" ht="12.75">
      <c r="E27" s="304"/>
    </row>
  </sheetData>
  <mergeCells count="5">
    <mergeCell ref="A5:A7"/>
    <mergeCell ref="B5:D6"/>
    <mergeCell ref="E5:G6"/>
    <mergeCell ref="A1:G1"/>
    <mergeCell ref="A3:G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M50"/>
  <sheetViews>
    <sheetView showGridLines="0" view="pageBreakPreview" zoomScale="60" zoomScaleNormal="75" workbookViewId="0" topLeftCell="A34">
      <selection activeCell="H72" sqref="H72"/>
    </sheetView>
  </sheetViews>
  <sheetFormatPr defaultColWidth="11.421875" defaultRowHeight="12.75"/>
  <cols>
    <col min="1" max="1" width="60.28125" style="9" customWidth="1"/>
    <col min="2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87" t="s">
        <v>250</v>
      </c>
      <c r="B1" s="387"/>
      <c r="C1" s="387"/>
      <c r="D1" s="387"/>
      <c r="E1" s="387"/>
      <c r="F1" s="387"/>
      <c r="G1" s="26"/>
      <c r="H1" s="14"/>
      <c r="I1" s="62"/>
      <c r="K1" s="62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11" ht="15" customHeight="1">
      <c r="A3" s="395" t="s">
        <v>321</v>
      </c>
      <c r="B3" s="395"/>
      <c r="C3" s="395"/>
      <c r="D3" s="395"/>
      <c r="E3" s="395"/>
      <c r="F3" s="395"/>
      <c r="G3" s="61"/>
      <c r="H3" s="73"/>
      <c r="J3" s="14"/>
      <c r="K3" s="9"/>
    </row>
    <row r="4" spans="1:8" ht="13.5" thickBot="1">
      <c r="A4" s="128"/>
      <c r="B4" s="129"/>
      <c r="C4" s="129"/>
      <c r="D4" s="129"/>
      <c r="E4" s="129"/>
      <c r="F4" s="228"/>
      <c r="G4" s="290"/>
      <c r="H4" s="293"/>
    </row>
    <row r="5" spans="1:8" ht="12.75" customHeight="1">
      <c r="A5" s="388" t="s">
        <v>21</v>
      </c>
      <c r="B5" s="396" t="s">
        <v>1</v>
      </c>
      <c r="C5" s="397"/>
      <c r="D5" s="396" t="s">
        <v>2</v>
      </c>
      <c r="E5" s="397" t="s">
        <v>2</v>
      </c>
      <c r="F5" s="125" t="s">
        <v>192</v>
      </c>
      <c r="G5" s="289"/>
      <c r="H5" s="292"/>
    </row>
    <row r="6" spans="1:8" ht="12.75" customHeight="1">
      <c r="A6" s="389"/>
      <c r="B6" s="393" t="s">
        <v>3</v>
      </c>
      <c r="C6" s="385" t="s">
        <v>204</v>
      </c>
      <c r="D6" s="393" t="s">
        <v>3</v>
      </c>
      <c r="E6" s="385" t="s">
        <v>204</v>
      </c>
      <c r="F6" s="126" t="s">
        <v>191</v>
      </c>
      <c r="G6" s="289"/>
      <c r="H6" s="292"/>
    </row>
    <row r="7" spans="1:8" ht="12.75" customHeight="1" thickBot="1">
      <c r="A7" s="390"/>
      <c r="B7" s="394"/>
      <c r="C7" s="386"/>
      <c r="D7" s="394"/>
      <c r="E7" s="386"/>
      <c r="F7" s="127" t="s">
        <v>215</v>
      </c>
      <c r="G7" s="289"/>
      <c r="H7" s="292"/>
    </row>
    <row r="8" spans="1:10" ht="12.75" customHeight="1">
      <c r="A8" s="211" t="s">
        <v>360</v>
      </c>
      <c r="B8" s="305">
        <v>4335</v>
      </c>
      <c r="C8" s="106">
        <f>(B8/$B$22)*100</f>
        <v>14.371912608162319</v>
      </c>
      <c r="D8" s="305">
        <v>5002</v>
      </c>
      <c r="E8" s="106">
        <f>(D8/$D$22)*100</f>
        <v>14.424130572697388</v>
      </c>
      <c r="F8" s="309">
        <v>20.563641526746625</v>
      </c>
      <c r="G8" s="290"/>
      <c r="H8" s="292"/>
      <c r="J8" s="14"/>
    </row>
    <row r="9" spans="1:10" ht="12.75" customHeight="1">
      <c r="A9" s="33" t="s">
        <v>361</v>
      </c>
      <c r="B9" s="307">
        <v>708</v>
      </c>
      <c r="C9" s="110">
        <f aca="true" t="shared" si="0" ref="C9:C20">(B9/$B$22)*100</f>
        <v>2.347246626661804</v>
      </c>
      <c r="D9" s="307">
        <v>886</v>
      </c>
      <c r="E9" s="110">
        <f aca="true" t="shared" si="1" ref="E9:E20">(D9/$D$22)*100</f>
        <v>2.5549339638964184</v>
      </c>
      <c r="F9" s="310">
        <v>4.123719462851496</v>
      </c>
      <c r="G9" s="291"/>
      <c r="H9" s="292"/>
      <c r="J9" s="14"/>
    </row>
    <row r="10" spans="1:10" ht="12.75" customHeight="1">
      <c r="A10" s="33" t="s">
        <v>362</v>
      </c>
      <c r="B10" s="307">
        <v>1351</v>
      </c>
      <c r="C10" s="110">
        <f t="shared" si="0"/>
        <v>4.478997447203527</v>
      </c>
      <c r="D10" s="307">
        <v>1608</v>
      </c>
      <c r="E10" s="110">
        <f t="shared" si="1"/>
        <v>4.636945613933906</v>
      </c>
      <c r="F10" s="310">
        <v>9.724646554511775</v>
      </c>
      <c r="G10" s="291"/>
      <c r="H10" s="292"/>
      <c r="J10" s="14"/>
    </row>
    <row r="11" spans="1:10" ht="12.75" customHeight="1">
      <c r="A11" s="33" t="s">
        <v>363</v>
      </c>
      <c r="B11" s="307">
        <v>1606</v>
      </c>
      <c r="C11" s="110">
        <f t="shared" si="0"/>
        <v>5.324404071213076</v>
      </c>
      <c r="D11" s="307">
        <v>1831</v>
      </c>
      <c r="E11" s="110">
        <f t="shared" si="1"/>
        <v>5.280004613876232</v>
      </c>
      <c r="F11" s="310">
        <v>5.612154618140991</v>
      </c>
      <c r="G11" s="290"/>
      <c r="H11" s="292"/>
      <c r="J11" s="14"/>
    </row>
    <row r="12" spans="1:10" ht="12.75" customHeight="1">
      <c r="A12" s="33" t="s">
        <v>364</v>
      </c>
      <c r="B12" s="307">
        <v>1592</v>
      </c>
      <c r="C12" s="110">
        <f t="shared" si="0"/>
        <v>5.277989589894904</v>
      </c>
      <c r="D12" s="307">
        <v>1592</v>
      </c>
      <c r="E12" s="110">
        <f t="shared" si="1"/>
        <v>4.590806851606206</v>
      </c>
      <c r="F12" s="310">
        <v>5.796620908477603</v>
      </c>
      <c r="G12" s="290"/>
      <c r="H12" s="292"/>
      <c r="J12" s="14"/>
    </row>
    <row r="13" spans="1:10" ht="12.75" customHeight="1">
      <c r="A13" s="33" t="s">
        <v>365</v>
      </c>
      <c r="B13" s="307">
        <v>605</v>
      </c>
      <c r="C13" s="110">
        <f t="shared" si="0"/>
        <v>2.0057686569638298</v>
      </c>
      <c r="D13" s="307">
        <v>605</v>
      </c>
      <c r="E13" s="110">
        <f t="shared" si="1"/>
        <v>1.7446219505161773</v>
      </c>
      <c r="F13" s="310">
        <v>3.6327942260311183</v>
      </c>
      <c r="G13" s="290"/>
      <c r="H13" s="292"/>
      <c r="J13" s="14"/>
    </row>
    <row r="14" spans="1:10" ht="12.75" customHeight="1">
      <c r="A14" s="33" t="s">
        <v>366</v>
      </c>
      <c r="B14" s="307">
        <v>11259</v>
      </c>
      <c r="C14" s="110">
        <f t="shared" si="0"/>
        <v>37.327188940092164</v>
      </c>
      <c r="D14" s="307">
        <v>11259</v>
      </c>
      <c r="E14" s="110">
        <f t="shared" si="1"/>
        <v>32.46727031547379</v>
      </c>
      <c r="F14" s="310">
        <v>12.212101763411066</v>
      </c>
      <c r="G14" s="290"/>
      <c r="H14" s="292"/>
      <c r="J14" s="14"/>
    </row>
    <row r="15" spans="1:10" ht="12.75" customHeight="1">
      <c r="A15" s="33" t="s">
        <v>367</v>
      </c>
      <c r="B15" s="307">
        <v>780</v>
      </c>
      <c r="C15" s="110">
        <f t="shared" si="0"/>
        <v>2.5859496734409704</v>
      </c>
      <c r="D15" s="307">
        <v>780</v>
      </c>
      <c r="E15" s="110">
        <f t="shared" si="1"/>
        <v>2.2492646634754023</v>
      </c>
      <c r="F15" s="310">
        <v>3.977630302503049</v>
      </c>
      <c r="G15" s="290"/>
      <c r="H15" s="292"/>
      <c r="J15" s="14"/>
    </row>
    <row r="16" spans="1:10" ht="12.75" customHeight="1">
      <c r="A16" s="33" t="s">
        <v>165</v>
      </c>
      <c r="B16" s="307">
        <v>1943</v>
      </c>
      <c r="C16" s="110">
        <f t="shared" si="0"/>
        <v>6.441666942943342</v>
      </c>
      <c r="D16" s="307">
        <v>1943</v>
      </c>
      <c r="E16" s="110">
        <f t="shared" si="1"/>
        <v>5.602975950170137</v>
      </c>
      <c r="F16" s="310">
        <v>9.70458802036056</v>
      </c>
      <c r="G16" s="29"/>
      <c r="H16" s="14"/>
      <c r="J16" s="14"/>
    </row>
    <row r="17" spans="1:10" ht="12.75" customHeight="1">
      <c r="A17" s="33" t="s">
        <v>368</v>
      </c>
      <c r="B17" s="307">
        <v>896</v>
      </c>
      <c r="C17" s="110">
        <f t="shared" si="0"/>
        <v>2.9705268043629616</v>
      </c>
      <c r="D17" s="307">
        <v>896</v>
      </c>
      <c r="E17" s="110">
        <f t="shared" si="1"/>
        <v>2.583770690351231</v>
      </c>
      <c r="F17" s="310">
        <v>5.682769850480207</v>
      </c>
      <c r="G17" s="29"/>
      <c r="H17" s="14"/>
      <c r="J17" s="14"/>
    </row>
    <row r="18" spans="1:10" ht="12.75" customHeight="1">
      <c r="A18" s="33" t="s">
        <v>369</v>
      </c>
      <c r="B18" s="307">
        <v>4120</v>
      </c>
      <c r="C18" s="110">
        <f t="shared" si="0"/>
        <v>13.659118787918972</v>
      </c>
      <c r="D18" s="307">
        <v>4120</v>
      </c>
      <c r="E18" s="110">
        <f t="shared" si="1"/>
        <v>11.880731299382893</v>
      </c>
      <c r="F18" s="310">
        <v>8.693191424402142</v>
      </c>
      <c r="H18" s="14"/>
      <c r="J18" s="14"/>
    </row>
    <row r="19" spans="1:10" ht="12.75" customHeight="1">
      <c r="A19" s="33" t="s">
        <v>61</v>
      </c>
      <c r="B19" s="307">
        <v>550</v>
      </c>
      <c r="C19" s="110">
        <f t="shared" si="0"/>
        <v>1.8234260517852998</v>
      </c>
      <c r="D19" s="307">
        <v>550</v>
      </c>
      <c r="E19" s="110">
        <f t="shared" si="1"/>
        <v>1.586019955014707</v>
      </c>
      <c r="F19" s="310">
        <v>6.847609308341691</v>
      </c>
      <c r="H19" s="14"/>
      <c r="J19" s="14"/>
    </row>
    <row r="20" spans="1:10" ht="12.75" customHeight="1">
      <c r="A20" s="33" t="s">
        <v>370</v>
      </c>
      <c r="B20" s="307">
        <v>418</v>
      </c>
      <c r="C20" s="110">
        <f t="shared" si="0"/>
        <v>1.385803799356828</v>
      </c>
      <c r="D20" s="307">
        <v>532</v>
      </c>
      <c r="E20" s="110">
        <f t="shared" si="1"/>
        <v>1.5341138473960436</v>
      </c>
      <c r="F20" s="310">
        <v>3.4285320337416714</v>
      </c>
      <c r="H20" s="14"/>
      <c r="J20" s="14"/>
    </row>
    <row r="21" spans="1:10" ht="12.75" customHeight="1">
      <c r="A21" s="22"/>
      <c r="B21" s="109"/>
      <c r="C21" s="110"/>
      <c r="D21" s="109"/>
      <c r="E21" s="110"/>
      <c r="F21" s="311"/>
      <c r="H21" s="14"/>
      <c r="J21" s="14"/>
    </row>
    <row r="22" spans="1:10" ht="12.75" customHeight="1" thickBot="1">
      <c r="A22" s="115" t="s">
        <v>251</v>
      </c>
      <c r="B22" s="116">
        <f>SUM(B8:B20)</f>
        <v>30163</v>
      </c>
      <c r="C22" s="117">
        <f>SUM(C8:C20)</f>
        <v>99.99999999999999</v>
      </c>
      <c r="D22" s="116">
        <v>34678</v>
      </c>
      <c r="E22" s="117">
        <v>100</v>
      </c>
      <c r="F22" s="118">
        <f>SUM(F8:F20)</f>
        <v>100</v>
      </c>
      <c r="H22" s="14"/>
      <c r="J22" s="14"/>
    </row>
    <row r="23" spans="1:10" ht="12.75" customHeight="1">
      <c r="A23" s="131" t="s">
        <v>316</v>
      </c>
      <c r="B23" s="121"/>
      <c r="C23" s="121"/>
      <c r="D23" s="124"/>
      <c r="E23" s="124"/>
      <c r="F23" s="132"/>
      <c r="H23" s="14"/>
      <c r="J23" s="14"/>
    </row>
    <row r="24" spans="1:10" ht="12.75" customHeight="1">
      <c r="A24" s="21" t="s">
        <v>317</v>
      </c>
      <c r="B24" s="74"/>
      <c r="C24" s="4"/>
      <c r="D24" s="74"/>
      <c r="E24" s="4"/>
      <c r="F24" s="4"/>
      <c r="H24" s="14"/>
      <c r="J24" s="14"/>
    </row>
    <row r="25" spans="1:6" ht="12.75" customHeight="1">
      <c r="A25" s="21" t="s">
        <v>318</v>
      </c>
      <c r="B25" s="74"/>
      <c r="C25" s="4"/>
      <c r="D25" s="74"/>
      <c r="E25" s="4"/>
      <c r="F25" s="4"/>
    </row>
    <row r="26" spans="1:5" ht="12.75" customHeight="1">
      <c r="A26"/>
      <c r="B26" s="4"/>
      <c r="C26" s="4"/>
      <c r="D26" s="4"/>
      <c r="E26" s="4"/>
    </row>
    <row r="27" spans="1:6" ht="12.75" customHeight="1">
      <c r="A27" s="294" t="s">
        <v>258</v>
      </c>
      <c r="B27" s="81" t="s">
        <v>319</v>
      </c>
      <c r="C27" s="403" t="s">
        <v>165</v>
      </c>
      <c r="D27" s="403"/>
      <c r="E27" s="81"/>
      <c r="F27" s="3"/>
    </row>
    <row r="28" spans="1:6" ht="12.75" customHeight="1">
      <c r="A28" s="294" t="s">
        <v>259</v>
      </c>
      <c r="B28" s="312" t="s">
        <v>320</v>
      </c>
      <c r="C28" s="404" t="s">
        <v>61</v>
      </c>
      <c r="D28" s="404"/>
      <c r="E28" s="312"/>
      <c r="F28" s="3"/>
    </row>
    <row r="29" spans="1:6" ht="12.75" customHeight="1">
      <c r="A29" s="294"/>
      <c r="B29" s="80"/>
      <c r="C29" s="80"/>
      <c r="F29" s="3"/>
    </row>
    <row r="30" spans="1:6" ht="12.75" customHeight="1">
      <c r="A30" s="2"/>
      <c r="B30" s="80"/>
      <c r="C30" s="80"/>
      <c r="F30" s="3"/>
    </row>
    <row r="31" spans="1:6" ht="12.75" customHeight="1">
      <c r="A31" s="2"/>
      <c r="B31" s="81"/>
      <c r="C31" s="402"/>
      <c r="D31" s="402"/>
      <c r="E31" s="402"/>
      <c r="F31" s="3"/>
    </row>
    <row r="32" spans="1:6" ht="12.75" customHeight="1">
      <c r="A32" s="2"/>
      <c r="B32" s="1"/>
      <c r="C32" s="1"/>
      <c r="F32" s="3"/>
    </row>
    <row r="33" spans="1:6" ht="12.75" customHeight="1">
      <c r="A33" s="294"/>
      <c r="B33" s="80"/>
      <c r="C33" s="80"/>
      <c r="F33" s="3"/>
    </row>
    <row r="34" spans="1:6" ht="12.75" customHeight="1">
      <c r="A34" s="2"/>
      <c r="B34" s="80"/>
      <c r="C34" s="80"/>
      <c r="F34" s="3"/>
    </row>
    <row r="35" spans="1:6" ht="12.75" customHeight="1">
      <c r="A35" s="2"/>
      <c r="B35" s="20"/>
      <c r="C35" s="401"/>
      <c r="D35" s="401"/>
      <c r="F35" s="3"/>
    </row>
    <row r="36" spans="1:6" ht="12.75" customHeight="1">
      <c r="A36" s="5"/>
      <c r="B36" s="3"/>
      <c r="C36" s="3"/>
      <c r="F36" s="3"/>
    </row>
    <row r="37" spans="1:6" ht="12.75" customHeight="1">
      <c r="A37" s="5"/>
      <c r="B37" s="3"/>
      <c r="C37" s="3"/>
      <c r="F37" s="3"/>
    </row>
    <row r="38" spans="1:6" ht="12.75">
      <c r="A38"/>
      <c r="F38" s="3"/>
    </row>
    <row r="39" spans="1:6" ht="12.75">
      <c r="A39"/>
      <c r="F39" s="3"/>
    </row>
    <row r="40" spans="1:13" ht="12.75">
      <c r="A40" s="12"/>
      <c r="B40" s="13"/>
      <c r="C40" s="13"/>
      <c r="D40" s="5"/>
      <c r="E40" s="5"/>
      <c r="F40" s="82"/>
      <c r="G40" s="82"/>
      <c r="H40" s="82"/>
      <c r="I40" s="83"/>
      <c r="J40" s="82"/>
      <c r="K40" s="83"/>
      <c r="L40" s="82"/>
      <c r="M40" s="82"/>
    </row>
    <row r="41" spans="1:6" ht="12.75">
      <c r="A41" s="12"/>
      <c r="B41" s="13"/>
      <c r="C41" s="13"/>
      <c r="D41" s="5"/>
      <c r="E41" s="5"/>
      <c r="F41" s="9"/>
    </row>
    <row r="42" spans="1:6" ht="12.75">
      <c r="A42" s="12"/>
      <c r="B42" s="13"/>
      <c r="C42" s="13"/>
      <c r="D42" s="5"/>
      <c r="E42" s="5"/>
      <c r="F42" s="9"/>
    </row>
    <row r="43" spans="1:6" ht="12.75">
      <c r="A43" s="12"/>
      <c r="B43" s="13"/>
      <c r="C43" s="13"/>
      <c r="D43" s="5"/>
      <c r="E43" s="5"/>
      <c r="F43" s="9"/>
    </row>
    <row r="44" spans="1:6" ht="12.75">
      <c r="A44" s="12"/>
      <c r="B44" s="13"/>
      <c r="C44" s="13"/>
      <c r="D44" s="5"/>
      <c r="E44" s="5"/>
      <c r="F44" s="9"/>
    </row>
    <row r="45" spans="1:6" ht="12.75">
      <c r="A45" s="12"/>
      <c r="B45" s="13"/>
      <c r="C45" s="13"/>
      <c r="D45" s="5"/>
      <c r="E45" s="5"/>
      <c r="F45" s="9"/>
    </row>
    <row r="46" spans="1:6" ht="12.75">
      <c r="A46" s="12"/>
      <c r="B46" s="13"/>
      <c r="C46" s="13"/>
      <c r="D46" s="5"/>
      <c r="E46" s="5"/>
      <c r="F46" s="9"/>
    </row>
    <row r="47" spans="1:6" ht="12.75">
      <c r="A47" s="12"/>
      <c r="B47" s="13"/>
      <c r="C47" s="13"/>
      <c r="D47" s="5"/>
      <c r="E47" s="5"/>
      <c r="F47" s="9"/>
    </row>
    <row r="48" spans="1:6" ht="12.75">
      <c r="A48" s="12"/>
      <c r="B48" s="13"/>
      <c r="C48" s="13"/>
      <c r="D48" s="5"/>
      <c r="E48" s="5"/>
      <c r="F48" s="9"/>
    </row>
    <row r="49" spans="1:6" ht="12.75">
      <c r="A49" s="12"/>
      <c r="B49" s="13"/>
      <c r="C49" s="13"/>
      <c r="D49" s="5"/>
      <c r="E49" s="5"/>
      <c r="F49" s="9"/>
    </row>
    <row r="50" spans="1:6" ht="12.75">
      <c r="A50" s="12"/>
      <c r="B50" s="13"/>
      <c r="C50" s="13"/>
      <c r="D50" s="5"/>
      <c r="E50" s="5"/>
      <c r="F50" s="9"/>
    </row>
  </sheetData>
  <mergeCells count="13">
    <mergeCell ref="C35:D35"/>
    <mergeCell ref="C31:E31"/>
    <mergeCell ref="C27:D27"/>
    <mergeCell ref="C28:D28"/>
    <mergeCell ref="A1:F1"/>
    <mergeCell ref="A5:A7"/>
    <mergeCell ref="D5:E5"/>
    <mergeCell ref="D6:D7"/>
    <mergeCell ref="B6:B7"/>
    <mergeCell ref="C6:C7"/>
    <mergeCell ref="E6:E7"/>
    <mergeCell ref="B5:C5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1:H30"/>
  <sheetViews>
    <sheetView showGridLines="0" view="pageBreakPreview" zoomScale="60" zoomScaleNormal="75" workbookViewId="0" topLeftCell="A1">
      <selection activeCell="H26" sqref="H26"/>
    </sheetView>
  </sheetViews>
  <sheetFormatPr defaultColWidth="12.57421875" defaultRowHeight="12.75"/>
  <cols>
    <col min="1" max="1" width="34.7109375" style="47" customWidth="1"/>
    <col min="2" max="7" width="14.7109375" style="47" customWidth="1"/>
    <col min="8" max="16384" width="12.57421875" style="47" customWidth="1"/>
  </cols>
  <sheetData>
    <row r="1" spans="1:7" s="46" customFormat="1" ht="18" customHeight="1">
      <c r="A1" s="387" t="s">
        <v>250</v>
      </c>
      <c r="B1" s="387"/>
      <c r="C1" s="387"/>
      <c r="D1" s="387"/>
      <c r="E1" s="387"/>
      <c r="F1" s="387"/>
      <c r="G1" s="387"/>
    </row>
    <row r="2" ht="12.75" customHeight="1"/>
    <row r="3" spans="1:7" ht="15" customHeight="1">
      <c r="A3" s="488" t="s">
        <v>313</v>
      </c>
      <c r="B3" s="488"/>
      <c r="C3" s="488"/>
      <c r="D3" s="488"/>
      <c r="E3" s="488"/>
      <c r="F3" s="488"/>
      <c r="G3" s="488"/>
    </row>
    <row r="4" spans="1:7" ht="14.25" customHeight="1" thickBot="1">
      <c r="A4" s="254"/>
      <c r="B4" s="254"/>
      <c r="C4" s="254"/>
      <c r="D4" s="254"/>
      <c r="E4" s="254"/>
      <c r="F4" s="254"/>
      <c r="G4" s="254"/>
    </row>
    <row r="5" spans="1:7" ht="12.75">
      <c r="A5" s="507" t="s">
        <v>21</v>
      </c>
      <c r="B5" s="510" t="s">
        <v>135</v>
      </c>
      <c r="C5" s="511"/>
      <c r="D5" s="507"/>
      <c r="E5" s="510" t="s">
        <v>139</v>
      </c>
      <c r="F5" s="511"/>
      <c r="G5" s="511"/>
    </row>
    <row r="6" spans="1:7" ht="12.75">
      <c r="A6" s="508"/>
      <c r="B6" s="512"/>
      <c r="C6" s="513"/>
      <c r="D6" s="514"/>
      <c r="E6" s="512"/>
      <c r="F6" s="513"/>
      <c r="G6" s="513"/>
    </row>
    <row r="7" spans="1:7" ht="13.5" thickBot="1">
      <c r="A7" s="509"/>
      <c r="B7" s="259" t="s">
        <v>171</v>
      </c>
      <c r="C7" s="259" t="s">
        <v>140</v>
      </c>
      <c r="D7" s="259" t="s">
        <v>138</v>
      </c>
      <c r="E7" s="259" t="s">
        <v>171</v>
      </c>
      <c r="F7" s="259" t="s">
        <v>140</v>
      </c>
      <c r="G7" s="260" t="s">
        <v>138</v>
      </c>
    </row>
    <row r="8" spans="1:7" ht="12.75">
      <c r="A8" s="255" t="s">
        <v>141</v>
      </c>
      <c r="B8" s="180">
        <v>272.64</v>
      </c>
      <c r="C8" s="180">
        <f>D8-B8</f>
        <v>11.632000000000005</v>
      </c>
      <c r="D8" s="182">
        <v>284.272</v>
      </c>
      <c r="E8" s="180">
        <v>295.629</v>
      </c>
      <c r="F8" s="180">
        <f aca="true" t="shared" si="0" ref="F8:F29">G8-E8</f>
        <v>6.5190000000000055</v>
      </c>
      <c r="G8" s="181">
        <v>302.148</v>
      </c>
    </row>
    <row r="9" spans="1:7" ht="12.75">
      <c r="A9" s="256" t="s">
        <v>182</v>
      </c>
      <c r="B9" s="182">
        <v>2292.438</v>
      </c>
      <c r="C9" s="182">
        <f aca="true" t="shared" si="1" ref="C9:C29">D9-B9</f>
        <v>319.4870000000001</v>
      </c>
      <c r="D9" s="182">
        <v>2611.925</v>
      </c>
      <c r="E9" s="182">
        <v>819.039</v>
      </c>
      <c r="F9" s="182">
        <f t="shared" si="0"/>
        <v>172.07900000000006</v>
      </c>
      <c r="G9" s="183">
        <v>991.118</v>
      </c>
    </row>
    <row r="10" spans="1:7" ht="12.75">
      <c r="A10" s="256" t="s">
        <v>142</v>
      </c>
      <c r="B10" s="182">
        <v>1298.489</v>
      </c>
      <c r="C10" s="182">
        <f t="shared" si="1"/>
        <v>438.875</v>
      </c>
      <c r="D10" s="182">
        <v>1737.364</v>
      </c>
      <c r="E10" s="182">
        <v>364.739</v>
      </c>
      <c r="F10" s="182">
        <f t="shared" si="0"/>
        <v>3321.841</v>
      </c>
      <c r="G10" s="183">
        <v>3686.58</v>
      </c>
    </row>
    <row r="11" spans="1:7" ht="12.75">
      <c r="A11" s="256" t="s">
        <v>183</v>
      </c>
      <c r="B11" s="182">
        <v>482.37</v>
      </c>
      <c r="C11" s="182">
        <f t="shared" si="1"/>
        <v>79.65999999999997</v>
      </c>
      <c r="D11" s="182">
        <v>562.03</v>
      </c>
      <c r="E11" s="182">
        <v>1502.287</v>
      </c>
      <c r="F11" s="182">
        <f t="shared" si="0"/>
        <v>8.446999999999889</v>
      </c>
      <c r="G11" s="183">
        <v>1510.734</v>
      </c>
    </row>
    <row r="12" spans="1:7" ht="12.75">
      <c r="A12" s="256" t="s">
        <v>143</v>
      </c>
      <c r="B12" s="182">
        <v>96.787</v>
      </c>
      <c r="C12" s="182">
        <f t="shared" si="1"/>
        <v>59.053</v>
      </c>
      <c r="D12" s="182">
        <v>155.84</v>
      </c>
      <c r="E12" s="182">
        <v>74.961</v>
      </c>
      <c r="F12" s="182">
        <f t="shared" si="0"/>
        <v>47.881</v>
      </c>
      <c r="G12" s="183">
        <v>122.842</v>
      </c>
    </row>
    <row r="13" spans="1:7" ht="12.75">
      <c r="A13" s="256" t="s">
        <v>144</v>
      </c>
      <c r="B13" s="182">
        <v>3418.198</v>
      </c>
      <c r="C13" s="182">
        <f t="shared" si="1"/>
        <v>169.8140000000003</v>
      </c>
      <c r="D13" s="182">
        <v>3588.012</v>
      </c>
      <c r="E13" s="182">
        <v>554.006</v>
      </c>
      <c r="F13" s="182">
        <f t="shared" si="0"/>
        <v>325.03100000000006</v>
      </c>
      <c r="G13" s="183">
        <v>879.037</v>
      </c>
    </row>
    <row r="14" spans="1:7" ht="12.75">
      <c r="A14" s="256" t="s">
        <v>145</v>
      </c>
      <c r="B14" s="182">
        <v>4500.884</v>
      </c>
      <c r="C14" s="182">
        <f t="shared" si="1"/>
        <v>397.58699999999953</v>
      </c>
      <c r="D14" s="182">
        <v>4898.471</v>
      </c>
      <c r="E14" s="182">
        <v>455.118</v>
      </c>
      <c r="F14" s="182">
        <f t="shared" si="0"/>
        <v>894.3790000000001</v>
      </c>
      <c r="G14" s="183">
        <v>1349.497</v>
      </c>
    </row>
    <row r="15" spans="1:7" ht="12.75">
      <c r="A15" s="256" t="s">
        <v>146</v>
      </c>
      <c r="B15" s="182">
        <v>132.535</v>
      </c>
      <c r="C15" s="182">
        <f t="shared" si="1"/>
        <v>91.05799999999999</v>
      </c>
      <c r="D15" s="182">
        <v>223.593</v>
      </c>
      <c r="E15" s="182">
        <v>143.542</v>
      </c>
      <c r="F15" s="182">
        <f t="shared" si="0"/>
        <v>475.581</v>
      </c>
      <c r="G15" s="183">
        <v>619.123</v>
      </c>
    </row>
    <row r="16" spans="1:7" ht="12.75">
      <c r="A16" s="256" t="s">
        <v>147</v>
      </c>
      <c r="B16" s="182">
        <v>189.54</v>
      </c>
      <c r="C16" s="182">
        <f t="shared" si="1"/>
        <v>70.60499999999999</v>
      </c>
      <c r="D16" s="182">
        <v>260.145</v>
      </c>
      <c r="E16" s="182">
        <v>1377.319</v>
      </c>
      <c r="F16" s="182">
        <f t="shared" si="0"/>
        <v>592.2540000000001</v>
      </c>
      <c r="G16" s="183">
        <v>1969.573</v>
      </c>
    </row>
    <row r="17" spans="1:7" ht="12.75">
      <c r="A17" s="256" t="s">
        <v>248</v>
      </c>
      <c r="B17" s="182">
        <v>124.151</v>
      </c>
      <c r="C17" s="182">
        <f t="shared" si="1"/>
        <v>31.897000000000006</v>
      </c>
      <c r="D17" s="182">
        <v>156.048</v>
      </c>
      <c r="E17" s="182">
        <v>189.428</v>
      </c>
      <c r="F17" s="182">
        <f t="shared" si="0"/>
        <v>5.306000000000012</v>
      </c>
      <c r="G17" s="183">
        <v>194.734</v>
      </c>
    </row>
    <row r="18" spans="1:7" ht="12.75">
      <c r="A18" s="256" t="s">
        <v>148</v>
      </c>
      <c r="B18" s="182">
        <v>120.794</v>
      </c>
      <c r="C18" s="182">
        <f t="shared" si="1"/>
        <v>117.212</v>
      </c>
      <c r="D18" s="182">
        <v>238.006</v>
      </c>
      <c r="E18" s="182">
        <v>341.564</v>
      </c>
      <c r="F18" s="182">
        <f t="shared" si="0"/>
        <v>1107.925</v>
      </c>
      <c r="G18" s="183">
        <v>1449.489</v>
      </c>
    </row>
    <row r="19" spans="1:7" ht="12.75">
      <c r="A19" s="256" t="s">
        <v>190</v>
      </c>
      <c r="B19" s="182">
        <v>1439.661</v>
      </c>
      <c r="C19" s="182">
        <f t="shared" si="1"/>
        <v>585.3399999999999</v>
      </c>
      <c r="D19" s="182">
        <v>2025.001</v>
      </c>
      <c r="E19" s="182">
        <v>469.397</v>
      </c>
      <c r="F19" s="182">
        <f t="shared" si="0"/>
        <v>611.306</v>
      </c>
      <c r="G19" s="183">
        <v>1080.703</v>
      </c>
    </row>
    <row r="20" spans="1:7" ht="12.75">
      <c r="A20" s="256" t="s">
        <v>149</v>
      </c>
      <c r="B20" s="182">
        <v>685.865</v>
      </c>
      <c r="C20" s="182">
        <f t="shared" si="1"/>
        <v>109.23599999999999</v>
      </c>
      <c r="D20" s="182">
        <v>795.101</v>
      </c>
      <c r="E20" s="182">
        <v>291.826</v>
      </c>
      <c r="F20" s="182">
        <f t="shared" si="0"/>
        <v>451.418</v>
      </c>
      <c r="G20" s="183">
        <v>743.244</v>
      </c>
    </row>
    <row r="21" spans="1:7" ht="12.75">
      <c r="A21" s="256" t="s">
        <v>150</v>
      </c>
      <c r="B21" s="182">
        <v>279.878</v>
      </c>
      <c r="C21" s="182">
        <f t="shared" si="1"/>
        <v>96.15100000000001</v>
      </c>
      <c r="D21" s="182">
        <v>376.029</v>
      </c>
      <c r="E21" s="182">
        <v>488.649</v>
      </c>
      <c r="F21" s="182">
        <f t="shared" si="0"/>
        <v>87.33600000000001</v>
      </c>
      <c r="G21" s="183">
        <v>575.985</v>
      </c>
    </row>
    <row r="22" spans="1:7" ht="12.75">
      <c r="A22" s="256" t="s">
        <v>151</v>
      </c>
      <c r="B22" s="182">
        <v>238.359</v>
      </c>
      <c r="C22" s="182">
        <f t="shared" si="1"/>
        <v>109.26899999999998</v>
      </c>
      <c r="D22" s="182">
        <v>347.628</v>
      </c>
      <c r="E22" s="182">
        <v>422.394</v>
      </c>
      <c r="F22" s="182">
        <f t="shared" si="0"/>
        <v>207.23900000000003</v>
      </c>
      <c r="G22" s="183">
        <v>629.633</v>
      </c>
    </row>
    <row r="23" spans="1:7" ht="12.75">
      <c r="A23" s="256" t="s">
        <v>152</v>
      </c>
      <c r="B23" s="182">
        <v>602.772</v>
      </c>
      <c r="C23" s="182">
        <f t="shared" si="1"/>
        <v>145.18999999999994</v>
      </c>
      <c r="D23" s="182">
        <v>747.962</v>
      </c>
      <c r="E23" s="182">
        <v>934.825</v>
      </c>
      <c r="F23" s="182">
        <f t="shared" si="0"/>
        <v>24.395999999999958</v>
      </c>
      <c r="G23" s="183">
        <v>959.221</v>
      </c>
    </row>
    <row r="24" spans="1:7" ht="12.75">
      <c r="A24" s="256" t="s">
        <v>153</v>
      </c>
      <c r="B24" s="182">
        <v>1287.883</v>
      </c>
      <c r="C24" s="182">
        <f t="shared" si="1"/>
        <v>574.912</v>
      </c>
      <c r="D24" s="182">
        <v>1862.795</v>
      </c>
      <c r="E24" s="182">
        <v>479.738</v>
      </c>
      <c r="F24" s="182">
        <f t="shared" si="0"/>
        <v>275.103</v>
      </c>
      <c r="G24" s="183">
        <v>754.841</v>
      </c>
    </row>
    <row r="25" spans="1:7" ht="12.75">
      <c r="A25" s="256" t="s">
        <v>154</v>
      </c>
      <c r="B25" s="182">
        <v>683.451</v>
      </c>
      <c r="C25" s="182">
        <f t="shared" si="1"/>
        <v>318.13</v>
      </c>
      <c r="D25" s="182">
        <v>1001.581</v>
      </c>
      <c r="E25" s="182">
        <v>1100.183</v>
      </c>
      <c r="F25" s="182">
        <f t="shared" si="0"/>
        <v>197.1400000000001</v>
      </c>
      <c r="G25" s="183">
        <v>1297.323</v>
      </c>
    </row>
    <row r="26" spans="1:7" ht="12.75">
      <c r="A26" s="256" t="s">
        <v>155</v>
      </c>
      <c r="B26" s="182">
        <v>1634.605</v>
      </c>
      <c r="C26" s="182">
        <f t="shared" si="1"/>
        <v>825.2530000000002</v>
      </c>
      <c r="D26" s="182">
        <v>2459.858</v>
      </c>
      <c r="E26" s="182">
        <v>1341.928</v>
      </c>
      <c r="F26" s="182">
        <f t="shared" si="0"/>
        <v>223.51599999999985</v>
      </c>
      <c r="G26" s="183">
        <v>1565.444</v>
      </c>
    </row>
    <row r="27" spans="1:7" ht="12.75">
      <c r="A27" s="256" t="s">
        <v>187</v>
      </c>
      <c r="B27" s="182">
        <v>419.604</v>
      </c>
      <c r="C27" s="182">
        <f t="shared" si="1"/>
        <v>71.09700000000004</v>
      </c>
      <c r="D27" s="182">
        <v>490.701</v>
      </c>
      <c r="E27" s="182">
        <v>456.522</v>
      </c>
      <c r="F27" s="182">
        <f t="shared" si="0"/>
        <v>881.6380000000001</v>
      </c>
      <c r="G27" s="183">
        <v>1338.16</v>
      </c>
    </row>
    <row r="28" spans="1:7" ht="12.75">
      <c r="A28" s="261" t="s">
        <v>186</v>
      </c>
      <c r="B28" s="182"/>
      <c r="C28" s="182"/>
      <c r="D28" s="182"/>
      <c r="E28" s="182"/>
      <c r="F28" s="182"/>
      <c r="G28" s="183"/>
    </row>
    <row r="29" spans="1:8" ht="13.5" thickBot="1">
      <c r="A29" s="262" t="s">
        <v>156</v>
      </c>
      <c r="B29" s="201">
        <v>200.796</v>
      </c>
      <c r="C29" s="201">
        <f t="shared" si="1"/>
        <v>65.178</v>
      </c>
      <c r="D29" s="201">
        <v>265.974</v>
      </c>
      <c r="E29" s="201">
        <v>1293.156</v>
      </c>
      <c r="F29" s="201">
        <f t="shared" si="0"/>
        <v>127.0340000000001</v>
      </c>
      <c r="G29" s="202">
        <v>1420.19</v>
      </c>
      <c r="H29" s="70"/>
    </row>
    <row r="30" spans="1:7" ht="12.75">
      <c r="A30" s="242" t="s">
        <v>179</v>
      </c>
      <c r="B30" s="243"/>
      <c r="C30" s="244"/>
      <c r="D30" s="244"/>
      <c r="E30" s="245"/>
      <c r="F30" s="243"/>
      <c r="G30" s="244"/>
    </row>
  </sheetData>
  <mergeCells count="5">
    <mergeCell ref="A1:G1"/>
    <mergeCell ref="A3:G3"/>
    <mergeCell ref="A5:A7"/>
    <mergeCell ref="B5:D6"/>
    <mergeCell ref="E5:G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13"/>
  <dimension ref="A1:AG625"/>
  <sheetViews>
    <sheetView showGridLines="0" view="pageBreakPreview" zoomScale="50" zoomScaleNormal="75" zoomScaleSheetLayoutView="50" workbookViewId="0" topLeftCell="A1">
      <selection activeCell="H26" sqref="H26"/>
    </sheetView>
  </sheetViews>
  <sheetFormatPr defaultColWidth="11.421875" defaultRowHeight="12.75"/>
  <cols>
    <col min="1" max="1" width="34.57421875" style="9" customWidth="1"/>
    <col min="2" max="2" width="16.421875" style="9" customWidth="1"/>
    <col min="3" max="3" width="14.7109375" style="9" customWidth="1"/>
    <col min="4" max="4" width="13.28125" style="9" customWidth="1"/>
    <col min="5" max="5" width="12.7109375" style="9" customWidth="1"/>
    <col min="6" max="6" width="14.00390625" style="9" customWidth="1"/>
    <col min="7" max="7" width="13.8515625" style="9" customWidth="1"/>
    <col min="8" max="9" width="12.7109375" style="9" customWidth="1"/>
    <col min="10" max="16384" width="11.421875" style="9" customWidth="1"/>
  </cols>
  <sheetData>
    <row r="1" spans="1:20" s="23" customFormat="1" ht="18">
      <c r="A1" s="405" t="s">
        <v>250</v>
      </c>
      <c r="B1" s="405"/>
      <c r="C1" s="405"/>
      <c r="D1" s="405"/>
      <c r="E1" s="405"/>
      <c r="F1" s="405"/>
      <c r="G1" s="405"/>
      <c r="H1" s="405"/>
      <c r="I1" s="405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2.75" customHeight="1">
      <c r="A2" s="48"/>
      <c r="B2" s="33"/>
      <c r="C2" s="33"/>
      <c r="D2" s="33"/>
      <c r="E2" s="33"/>
      <c r="F2" s="33"/>
      <c r="G2" s="33"/>
      <c r="H2" s="33"/>
      <c r="I2" s="33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5" customHeight="1">
      <c r="A3" s="395" t="s">
        <v>307</v>
      </c>
      <c r="B3" s="395"/>
      <c r="C3" s="395"/>
      <c r="D3" s="395"/>
      <c r="E3" s="395"/>
      <c r="F3" s="395"/>
      <c r="G3" s="515"/>
      <c r="H3" s="515"/>
      <c r="I3" s="515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15" thickBot="1">
      <c r="A4" s="263"/>
      <c r="B4" s="263"/>
      <c r="C4" s="263"/>
      <c r="D4" s="263"/>
      <c r="E4" s="263"/>
      <c r="F4" s="263"/>
      <c r="G4" s="234"/>
      <c r="H4" s="234"/>
      <c r="I4" s="234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12.75">
      <c r="A5" s="265"/>
      <c r="B5" s="462">
        <v>2009</v>
      </c>
      <c r="C5" s="463"/>
      <c r="D5" s="463"/>
      <c r="E5" s="464"/>
      <c r="F5" s="462">
        <v>2010</v>
      </c>
      <c r="G5" s="463"/>
      <c r="H5" s="463"/>
      <c r="I5" s="463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12.75">
      <c r="A6" s="266" t="s">
        <v>64</v>
      </c>
      <c r="B6" s="518" t="s">
        <v>42</v>
      </c>
      <c r="C6" s="267" t="s">
        <v>43</v>
      </c>
      <c r="D6" s="518" t="s">
        <v>269</v>
      </c>
      <c r="E6" s="518" t="s">
        <v>44</v>
      </c>
      <c r="F6" s="518" t="s">
        <v>42</v>
      </c>
      <c r="G6" s="267" t="s">
        <v>43</v>
      </c>
      <c r="H6" s="518" t="s">
        <v>268</v>
      </c>
      <c r="I6" s="520" t="s">
        <v>44</v>
      </c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5" thickBot="1">
      <c r="A7" s="268"/>
      <c r="B7" s="519"/>
      <c r="C7" s="269" t="s">
        <v>266</v>
      </c>
      <c r="D7" s="519"/>
      <c r="E7" s="519"/>
      <c r="F7" s="519"/>
      <c r="G7" s="269" t="s">
        <v>270</v>
      </c>
      <c r="H7" s="519"/>
      <c r="I7" s="521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12.75">
      <c r="A8" s="365" t="s">
        <v>428</v>
      </c>
      <c r="B8" s="364">
        <v>815.26</v>
      </c>
      <c r="C8" s="109">
        <v>135.97</v>
      </c>
      <c r="D8" s="109">
        <v>36.27</v>
      </c>
      <c r="E8" s="109">
        <v>987.49</v>
      </c>
      <c r="F8" s="109">
        <v>744.93</v>
      </c>
      <c r="G8" s="109">
        <v>131.42</v>
      </c>
      <c r="H8" s="109">
        <v>34.37</v>
      </c>
      <c r="I8" s="120">
        <v>910.72</v>
      </c>
      <c r="J8" s="79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12.75">
      <c r="A9" s="366" t="s">
        <v>429</v>
      </c>
      <c r="B9" s="364">
        <v>15848.86</v>
      </c>
      <c r="C9" s="109">
        <v>2514.26</v>
      </c>
      <c r="D9" s="109">
        <v>523.11</v>
      </c>
      <c r="E9" s="109">
        <v>18886.22</v>
      </c>
      <c r="F9" s="109">
        <v>15527.82</v>
      </c>
      <c r="G9" s="109">
        <v>2245.22</v>
      </c>
      <c r="H9" s="109">
        <v>494.35</v>
      </c>
      <c r="I9" s="155">
        <v>18267.39</v>
      </c>
      <c r="J9" s="79"/>
      <c r="K9" s="32"/>
      <c r="L9" s="87"/>
      <c r="M9" s="32"/>
      <c r="N9" s="32"/>
      <c r="O9" s="32"/>
      <c r="P9" s="32"/>
      <c r="Q9" s="32"/>
      <c r="R9" s="32"/>
      <c r="S9" s="32"/>
      <c r="T9" s="32"/>
    </row>
    <row r="10" spans="1:20" ht="12.75">
      <c r="A10" s="366" t="s">
        <v>82</v>
      </c>
      <c r="B10" s="364">
        <v>9378.44</v>
      </c>
      <c r="C10" s="109">
        <v>1834.64</v>
      </c>
      <c r="D10" s="109">
        <v>367.16</v>
      </c>
      <c r="E10" s="109">
        <v>11580.23</v>
      </c>
      <c r="F10" s="109">
        <v>8750.44</v>
      </c>
      <c r="G10" s="109">
        <v>1675.92</v>
      </c>
      <c r="H10" s="109">
        <v>319.74</v>
      </c>
      <c r="I10" s="155">
        <v>10746.1</v>
      </c>
      <c r="J10" s="79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2.75">
      <c r="A11" s="366" t="s">
        <v>47</v>
      </c>
      <c r="B11" s="364">
        <v>2591.63</v>
      </c>
      <c r="C11" s="109">
        <v>296.43</v>
      </c>
      <c r="D11" s="109">
        <v>101.28</v>
      </c>
      <c r="E11" s="109">
        <v>2989.34</v>
      </c>
      <c r="F11" s="109">
        <v>2460.66</v>
      </c>
      <c r="G11" s="109">
        <v>288.5</v>
      </c>
      <c r="H11" s="109">
        <v>92.8</v>
      </c>
      <c r="I11" s="155">
        <v>2841.96</v>
      </c>
      <c r="J11" s="79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2.75">
      <c r="A12" s="366" t="s">
        <v>205</v>
      </c>
      <c r="B12" s="364">
        <v>213.11</v>
      </c>
      <c r="C12" s="109">
        <v>13.9</v>
      </c>
      <c r="D12" s="109">
        <v>5.68</v>
      </c>
      <c r="E12" s="109">
        <v>232.69</v>
      </c>
      <c r="F12" s="109">
        <v>246.51</v>
      </c>
      <c r="G12" s="109">
        <v>10.54</v>
      </c>
      <c r="H12" s="109">
        <v>7.28</v>
      </c>
      <c r="I12" s="155">
        <v>264.32</v>
      </c>
      <c r="J12" s="79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2.75">
      <c r="A13" s="366" t="s">
        <v>48</v>
      </c>
      <c r="B13" s="364">
        <v>5550.36</v>
      </c>
      <c r="C13" s="109">
        <v>990.38</v>
      </c>
      <c r="D13" s="109">
        <v>192.69</v>
      </c>
      <c r="E13" s="109">
        <v>6733.43</v>
      </c>
      <c r="F13" s="109">
        <v>5630.36</v>
      </c>
      <c r="G13" s="109">
        <v>924.09</v>
      </c>
      <c r="H13" s="109">
        <v>217.34</v>
      </c>
      <c r="I13" s="155">
        <v>6771.78</v>
      </c>
      <c r="J13" s="79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2.75">
      <c r="A14" s="366" t="s">
        <v>49</v>
      </c>
      <c r="B14" s="364">
        <v>4407.03</v>
      </c>
      <c r="C14" s="109">
        <v>787.26</v>
      </c>
      <c r="D14" s="109">
        <v>202.79</v>
      </c>
      <c r="E14" s="109">
        <v>5397.08</v>
      </c>
      <c r="F14" s="109">
        <v>3904.86</v>
      </c>
      <c r="G14" s="109">
        <v>813.85</v>
      </c>
      <c r="H14" s="109">
        <v>199.8</v>
      </c>
      <c r="I14" s="155">
        <v>4918.51</v>
      </c>
      <c r="J14" s="79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2.75">
      <c r="A15" s="366" t="s">
        <v>430</v>
      </c>
      <c r="B15" s="364">
        <v>2772.76</v>
      </c>
      <c r="C15" s="109">
        <v>390.78</v>
      </c>
      <c r="D15" s="109">
        <v>97.41</v>
      </c>
      <c r="E15" s="109">
        <v>3260.94</v>
      </c>
      <c r="F15" s="109">
        <v>2701.97</v>
      </c>
      <c r="G15" s="109">
        <v>408.43</v>
      </c>
      <c r="H15" s="109">
        <v>89.89</v>
      </c>
      <c r="I15" s="155">
        <v>3200.29</v>
      </c>
      <c r="J15" s="79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2.75">
      <c r="A16" s="366" t="s">
        <v>431</v>
      </c>
      <c r="B16" s="364">
        <v>943.08</v>
      </c>
      <c r="C16" s="109">
        <v>55.1</v>
      </c>
      <c r="D16" s="109">
        <v>17.66</v>
      </c>
      <c r="E16" s="109">
        <v>1015.83</v>
      </c>
      <c r="F16" s="109">
        <v>924.71</v>
      </c>
      <c r="G16" s="109">
        <v>54.76</v>
      </c>
      <c r="H16" s="109">
        <v>20.78</v>
      </c>
      <c r="I16" s="155">
        <v>1000.26</v>
      </c>
      <c r="J16" s="79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2.75">
      <c r="A17" s="366" t="s">
        <v>432</v>
      </c>
      <c r="B17" s="364">
        <v>723.61</v>
      </c>
      <c r="C17" s="109">
        <v>740.02</v>
      </c>
      <c r="D17" s="109">
        <v>40</v>
      </c>
      <c r="E17" s="109">
        <v>1503.63</v>
      </c>
      <c r="F17" s="109">
        <v>763.02</v>
      </c>
      <c r="G17" s="109">
        <v>709.52</v>
      </c>
      <c r="H17" s="109">
        <v>42.99</v>
      </c>
      <c r="I17" s="155">
        <v>1515.53</v>
      </c>
      <c r="J17" s="79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ht="12.75">
      <c r="A18" s="366" t="s">
        <v>50</v>
      </c>
      <c r="B18" s="364">
        <v>242.81</v>
      </c>
      <c r="C18" s="109">
        <v>29.54</v>
      </c>
      <c r="D18" s="109">
        <v>15.13</v>
      </c>
      <c r="E18" s="109">
        <v>287.48</v>
      </c>
      <c r="F18" s="109">
        <v>241.24</v>
      </c>
      <c r="G18" s="109">
        <v>27.1</v>
      </c>
      <c r="H18" s="109">
        <v>14.23</v>
      </c>
      <c r="I18" s="155">
        <v>282.57</v>
      </c>
      <c r="J18" s="79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12.75">
      <c r="A19" s="366" t="s">
        <v>32</v>
      </c>
      <c r="B19" s="364">
        <v>273.09</v>
      </c>
      <c r="C19" s="109">
        <v>38.53</v>
      </c>
      <c r="D19" s="109">
        <v>20.28</v>
      </c>
      <c r="E19" s="109">
        <v>331.9</v>
      </c>
      <c r="F19" s="109">
        <v>277.5</v>
      </c>
      <c r="G19" s="109">
        <v>36.68</v>
      </c>
      <c r="H19" s="109">
        <v>16.97</v>
      </c>
      <c r="I19" s="155">
        <v>331.15</v>
      </c>
      <c r="J19" s="79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12.75">
      <c r="A20" s="366" t="s">
        <v>433</v>
      </c>
      <c r="B20" s="364">
        <v>177.62</v>
      </c>
      <c r="C20" s="109">
        <v>76.97</v>
      </c>
      <c r="D20" s="109">
        <v>14.23</v>
      </c>
      <c r="E20" s="109">
        <v>268.82</v>
      </c>
      <c r="F20" s="109">
        <v>152.88</v>
      </c>
      <c r="G20" s="109">
        <v>82.13</v>
      </c>
      <c r="H20" s="109">
        <v>15.03</v>
      </c>
      <c r="I20" s="155">
        <v>250.05</v>
      </c>
      <c r="J20" s="79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2.75">
      <c r="A21" s="366" t="s">
        <v>87</v>
      </c>
      <c r="B21" s="364">
        <v>229.6</v>
      </c>
      <c r="C21" s="109">
        <v>22.55</v>
      </c>
      <c r="D21" s="109">
        <v>20.38</v>
      </c>
      <c r="E21" s="109">
        <v>272.53</v>
      </c>
      <c r="F21" s="109">
        <v>216.68</v>
      </c>
      <c r="G21" s="109">
        <v>19.74</v>
      </c>
      <c r="H21" s="109">
        <v>16.22</v>
      </c>
      <c r="I21" s="155">
        <v>252.63</v>
      </c>
      <c r="J21" s="79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12.75">
      <c r="A22" s="366" t="s">
        <v>53</v>
      </c>
      <c r="B22" s="364">
        <v>1323.35</v>
      </c>
      <c r="C22" s="109">
        <v>311.35</v>
      </c>
      <c r="D22" s="109">
        <v>62.95</v>
      </c>
      <c r="E22" s="109">
        <v>1697.65</v>
      </c>
      <c r="F22" s="109">
        <v>1300.31</v>
      </c>
      <c r="G22" s="109">
        <v>284.3</v>
      </c>
      <c r="H22" s="109">
        <v>53.34</v>
      </c>
      <c r="I22" s="155">
        <v>1637.95</v>
      </c>
      <c r="J22" s="79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.75">
      <c r="A23" s="366" t="s">
        <v>434</v>
      </c>
      <c r="B23" s="364">
        <v>1127.58</v>
      </c>
      <c r="C23" s="109">
        <v>135.01</v>
      </c>
      <c r="D23" s="109">
        <v>33.4</v>
      </c>
      <c r="E23" s="109">
        <v>1295.99</v>
      </c>
      <c r="F23" s="109">
        <v>1120.11</v>
      </c>
      <c r="G23" s="109">
        <v>113.14</v>
      </c>
      <c r="H23" s="109">
        <v>27.18</v>
      </c>
      <c r="I23" s="155">
        <v>1260.43</v>
      </c>
      <c r="J23" s="79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2.75">
      <c r="A24" s="366" t="s">
        <v>435</v>
      </c>
      <c r="B24" s="364">
        <v>165.28</v>
      </c>
      <c r="C24" s="109">
        <v>110.06</v>
      </c>
      <c r="D24" s="109">
        <v>22.55</v>
      </c>
      <c r="E24" s="109">
        <v>297.89</v>
      </c>
      <c r="F24" s="109">
        <v>159.02</v>
      </c>
      <c r="G24" s="109">
        <v>103.68</v>
      </c>
      <c r="H24" s="109">
        <v>21.91</v>
      </c>
      <c r="I24" s="155">
        <v>284.61</v>
      </c>
      <c r="J24" s="79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66" t="s">
        <v>54</v>
      </c>
      <c r="B25" s="364">
        <v>125.04</v>
      </c>
      <c r="C25" s="109">
        <v>13.11</v>
      </c>
      <c r="D25" s="109">
        <v>5.94</v>
      </c>
      <c r="E25" s="109">
        <v>144.09</v>
      </c>
      <c r="F25" s="109">
        <v>124.61</v>
      </c>
      <c r="G25" s="109">
        <v>11.74</v>
      </c>
      <c r="H25" s="109">
        <v>4.91</v>
      </c>
      <c r="I25" s="155">
        <v>141.26</v>
      </c>
      <c r="J25" s="79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66" t="s">
        <v>436</v>
      </c>
      <c r="B26" s="364">
        <v>673.8</v>
      </c>
      <c r="C26" s="109">
        <v>108.36</v>
      </c>
      <c r="D26" s="109">
        <v>37.4</v>
      </c>
      <c r="E26" s="109">
        <v>819.56</v>
      </c>
      <c r="F26" s="109">
        <v>691.37</v>
      </c>
      <c r="G26" s="109">
        <v>101.65</v>
      </c>
      <c r="H26" s="109">
        <v>41.4</v>
      </c>
      <c r="I26" s="155">
        <v>834.42</v>
      </c>
      <c r="J26" s="79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66" t="s">
        <v>437</v>
      </c>
      <c r="B27" s="364">
        <v>48.08</v>
      </c>
      <c r="C27" s="109">
        <v>208.39</v>
      </c>
      <c r="D27" s="109">
        <v>12.9</v>
      </c>
      <c r="E27" s="109">
        <v>269.37</v>
      </c>
      <c r="F27" s="109">
        <v>50.49</v>
      </c>
      <c r="G27" s="109">
        <v>217.36</v>
      </c>
      <c r="H27" s="109">
        <v>14.76</v>
      </c>
      <c r="I27" s="155">
        <v>282.61</v>
      </c>
      <c r="J27" s="79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366" t="s">
        <v>438</v>
      </c>
      <c r="B28" s="364">
        <v>271.89</v>
      </c>
      <c r="C28" s="109">
        <v>60.04</v>
      </c>
      <c r="D28" s="109">
        <v>6.56</v>
      </c>
      <c r="E28" s="109">
        <v>338.49</v>
      </c>
      <c r="F28" s="109">
        <v>276.59</v>
      </c>
      <c r="G28" s="109">
        <v>42.02</v>
      </c>
      <c r="H28" s="109">
        <v>9.86</v>
      </c>
      <c r="I28" s="155">
        <v>328.48</v>
      </c>
      <c r="J28" s="79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366" t="s">
        <v>439</v>
      </c>
      <c r="B29" s="364">
        <v>4552.92</v>
      </c>
      <c r="C29" s="109">
        <v>390.91</v>
      </c>
      <c r="D29" s="109">
        <v>148.92</v>
      </c>
      <c r="E29" s="109">
        <v>5092.75</v>
      </c>
      <c r="F29" s="109">
        <v>4612.22</v>
      </c>
      <c r="G29" s="109">
        <v>384.45</v>
      </c>
      <c r="H29" s="109">
        <v>144.41</v>
      </c>
      <c r="I29" s="155">
        <v>5141.08</v>
      </c>
      <c r="J29" s="79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12.75">
      <c r="A30" s="366" t="s">
        <v>57</v>
      </c>
      <c r="B30" s="364">
        <v>6265.3</v>
      </c>
      <c r="C30" s="109">
        <v>235.69</v>
      </c>
      <c r="D30" s="109">
        <v>132.21</v>
      </c>
      <c r="E30" s="109">
        <v>6633.2</v>
      </c>
      <c r="F30" s="109">
        <v>6262.28</v>
      </c>
      <c r="G30" s="109">
        <v>230.37</v>
      </c>
      <c r="H30" s="109">
        <v>124.98</v>
      </c>
      <c r="I30" s="155">
        <v>6617.63</v>
      </c>
      <c r="J30" s="79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12.75">
      <c r="A31" s="366" t="s">
        <v>58</v>
      </c>
      <c r="B31" s="364">
        <v>293.17</v>
      </c>
      <c r="C31" s="109">
        <v>71.89</v>
      </c>
      <c r="D31" s="109">
        <v>7.29</v>
      </c>
      <c r="E31" s="109">
        <v>372.36</v>
      </c>
      <c r="F31" s="109">
        <v>292.4</v>
      </c>
      <c r="G31" s="109">
        <v>70.32</v>
      </c>
      <c r="H31" s="109">
        <v>5.28</v>
      </c>
      <c r="I31" s="155">
        <v>368</v>
      </c>
      <c r="J31" s="79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12.75">
      <c r="A32" s="366" t="s">
        <v>59</v>
      </c>
      <c r="B32" s="364">
        <v>772.33</v>
      </c>
      <c r="C32" s="109">
        <v>100.78</v>
      </c>
      <c r="D32" s="109">
        <v>10.75</v>
      </c>
      <c r="E32" s="109">
        <v>883.85</v>
      </c>
      <c r="F32" s="109">
        <v>782.92</v>
      </c>
      <c r="G32" s="109">
        <v>96.16</v>
      </c>
      <c r="H32" s="109">
        <v>10.67</v>
      </c>
      <c r="I32" s="155">
        <v>889.75</v>
      </c>
      <c r="J32" s="79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12.75">
      <c r="A33" s="366" t="s">
        <v>66</v>
      </c>
      <c r="B33" s="364">
        <v>1236.78</v>
      </c>
      <c r="C33" s="109">
        <v>210.19</v>
      </c>
      <c r="D33" s="109">
        <v>91.34</v>
      </c>
      <c r="E33" s="109">
        <v>1538.32</v>
      </c>
      <c r="F33" s="109">
        <v>1276.84</v>
      </c>
      <c r="G33" s="109">
        <v>218.96</v>
      </c>
      <c r="H33" s="109">
        <v>78.58</v>
      </c>
      <c r="I33" s="155">
        <v>1574.38</v>
      </c>
      <c r="J33" s="79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12.75">
      <c r="A34" s="366" t="s">
        <v>249</v>
      </c>
      <c r="B34" s="364">
        <v>2094.68</v>
      </c>
      <c r="C34" s="109">
        <v>553.83</v>
      </c>
      <c r="D34" s="109">
        <v>128.36</v>
      </c>
      <c r="E34" s="109">
        <v>2776.87</v>
      </c>
      <c r="F34" s="109">
        <v>2164.25</v>
      </c>
      <c r="G34" s="109">
        <v>606.92</v>
      </c>
      <c r="H34" s="109">
        <v>114.57</v>
      </c>
      <c r="I34" s="155">
        <v>2885.73</v>
      </c>
      <c r="J34" s="79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12.75">
      <c r="A35" s="366" t="s">
        <v>206</v>
      </c>
      <c r="B35" s="364">
        <v>327.09</v>
      </c>
      <c r="C35" s="109">
        <v>277.39</v>
      </c>
      <c r="D35" s="109">
        <v>20.86</v>
      </c>
      <c r="E35" s="109">
        <v>625.33</v>
      </c>
      <c r="F35" s="109">
        <v>337.61</v>
      </c>
      <c r="G35" s="109">
        <v>297.95</v>
      </c>
      <c r="H35" s="109">
        <v>25.92</v>
      </c>
      <c r="I35" s="155">
        <v>661.47</v>
      </c>
      <c r="J35" s="79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12.75">
      <c r="A36" s="366" t="s">
        <v>440</v>
      </c>
      <c r="B36" s="364">
        <v>528.52</v>
      </c>
      <c r="C36" s="109">
        <v>875.58</v>
      </c>
      <c r="D36" s="109">
        <v>4</v>
      </c>
      <c r="E36" s="109">
        <v>1408.09</v>
      </c>
      <c r="F36" s="109">
        <v>529.41</v>
      </c>
      <c r="G36" s="109">
        <v>827.52</v>
      </c>
      <c r="H36" s="109">
        <v>3.25</v>
      </c>
      <c r="I36" s="155">
        <v>1360.18</v>
      </c>
      <c r="J36" s="79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12.75">
      <c r="A37" s="366" t="s">
        <v>441</v>
      </c>
      <c r="B37" s="364">
        <v>240.27</v>
      </c>
      <c r="C37" s="109">
        <v>230.73</v>
      </c>
      <c r="D37" s="109">
        <v>6.83</v>
      </c>
      <c r="E37" s="109">
        <v>477.83</v>
      </c>
      <c r="F37" s="109">
        <v>231.08</v>
      </c>
      <c r="G37" s="109">
        <v>213.83</v>
      </c>
      <c r="H37" s="109">
        <v>5.7</v>
      </c>
      <c r="I37" s="155">
        <v>450.61</v>
      </c>
      <c r="J37" s="79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2.75">
      <c r="A38" s="366" t="s">
        <v>442</v>
      </c>
      <c r="B38" s="364">
        <v>167.45</v>
      </c>
      <c r="C38" s="109">
        <v>75.42</v>
      </c>
      <c r="D38" s="109">
        <v>1.49</v>
      </c>
      <c r="E38" s="109">
        <v>244.35</v>
      </c>
      <c r="F38" s="109">
        <v>136.17</v>
      </c>
      <c r="G38" s="109">
        <v>68.37</v>
      </c>
      <c r="H38" s="109">
        <v>1.61</v>
      </c>
      <c r="I38" s="155">
        <v>206.15</v>
      </c>
      <c r="J38" s="79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12.75">
      <c r="A39" s="366" t="s">
        <v>443</v>
      </c>
      <c r="B39" s="364">
        <v>138.2</v>
      </c>
      <c r="C39" s="109">
        <v>88.48</v>
      </c>
      <c r="D39" s="109">
        <v>8.24</v>
      </c>
      <c r="E39" s="109">
        <v>234.92</v>
      </c>
      <c r="F39" s="109">
        <v>131.06</v>
      </c>
      <c r="G39" s="109">
        <v>54.29</v>
      </c>
      <c r="H39" s="109">
        <v>9.61</v>
      </c>
      <c r="I39" s="155">
        <v>194.96</v>
      </c>
      <c r="J39" s="79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12.75">
      <c r="A40" s="366" t="s">
        <v>60</v>
      </c>
      <c r="B40" s="364">
        <v>938.32</v>
      </c>
      <c r="C40" s="109">
        <v>2971.51</v>
      </c>
      <c r="D40" s="109">
        <v>31.71</v>
      </c>
      <c r="E40" s="109">
        <v>3941.54</v>
      </c>
      <c r="F40" s="109">
        <v>897.44</v>
      </c>
      <c r="G40" s="109">
        <v>2912.1</v>
      </c>
      <c r="H40" s="109">
        <v>30.61</v>
      </c>
      <c r="I40" s="155">
        <v>3840.15</v>
      </c>
      <c r="J40" s="79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12.75">
      <c r="A41" s="366" t="s">
        <v>444</v>
      </c>
      <c r="B41" s="364">
        <v>465.32</v>
      </c>
      <c r="C41" s="109">
        <v>1912.59</v>
      </c>
      <c r="D41" s="109">
        <v>11.3</v>
      </c>
      <c r="E41" s="109">
        <v>2389.21</v>
      </c>
      <c r="F41" s="109">
        <v>448.29</v>
      </c>
      <c r="G41" s="109">
        <v>1835.5</v>
      </c>
      <c r="H41" s="109">
        <v>12.19</v>
      </c>
      <c r="I41" s="155">
        <v>2295.99</v>
      </c>
      <c r="J41" s="79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ht="12.75">
      <c r="A42" s="366" t="s">
        <v>445</v>
      </c>
      <c r="B42" s="364">
        <v>467.86</v>
      </c>
      <c r="C42" s="109">
        <v>169.99</v>
      </c>
      <c r="D42" s="109">
        <v>32.18</v>
      </c>
      <c r="E42" s="109">
        <v>670.03</v>
      </c>
      <c r="F42" s="109">
        <v>493.54</v>
      </c>
      <c r="G42" s="109">
        <v>160.52</v>
      </c>
      <c r="H42" s="109">
        <v>31.21</v>
      </c>
      <c r="I42" s="155">
        <v>685.27</v>
      </c>
      <c r="J42" s="79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ht="12.75">
      <c r="A43" s="366" t="s">
        <v>446</v>
      </c>
      <c r="B43" s="364">
        <v>540</v>
      </c>
      <c r="C43" s="109">
        <v>336.16</v>
      </c>
      <c r="D43" s="109">
        <v>62.57</v>
      </c>
      <c r="E43" s="109">
        <v>938.74</v>
      </c>
      <c r="F43" s="109">
        <v>506.18</v>
      </c>
      <c r="G43" s="109">
        <v>305.64</v>
      </c>
      <c r="H43" s="109">
        <v>34.75</v>
      </c>
      <c r="I43" s="155">
        <v>846.57</v>
      </c>
      <c r="J43" s="79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ht="12.75">
      <c r="A44" s="366" t="s">
        <v>72</v>
      </c>
      <c r="B44" s="364">
        <v>1632.44</v>
      </c>
      <c r="C44" s="109">
        <v>1908.4</v>
      </c>
      <c r="D44" s="109">
        <v>52.95</v>
      </c>
      <c r="E44" s="109">
        <v>3593.79</v>
      </c>
      <c r="F44" s="109">
        <v>1571.42</v>
      </c>
      <c r="G44" s="109">
        <v>1851.44</v>
      </c>
      <c r="H44" s="109">
        <v>51.9</v>
      </c>
      <c r="I44" s="155">
        <v>3474.76</v>
      </c>
      <c r="J44" s="79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ht="12.75">
      <c r="A45" s="366" t="s">
        <v>447</v>
      </c>
      <c r="B45" s="364">
        <v>1310.7</v>
      </c>
      <c r="C45" s="109">
        <v>89.64</v>
      </c>
      <c r="D45" s="109">
        <v>26.09</v>
      </c>
      <c r="E45" s="109">
        <v>1426.42</v>
      </c>
      <c r="F45" s="109">
        <v>1329.94</v>
      </c>
      <c r="G45" s="109">
        <v>75.11</v>
      </c>
      <c r="H45" s="109">
        <v>22.95</v>
      </c>
      <c r="I45" s="155">
        <v>1428</v>
      </c>
      <c r="J45" s="79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12.75">
      <c r="A46" s="366" t="s">
        <v>448</v>
      </c>
      <c r="B46" s="364">
        <v>289.03</v>
      </c>
      <c r="C46" s="109">
        <v>30.23</v>
      </c>
      <c r="D46" s="109">
        <v>4.17</v>
      </c>
      <c r="E46" s="109">
        <v>323.42</v>
      </c>
      <c r="F46" s="109">
        <v>310.82</v>
      </c>
      <c r="G46" s="109">
        <v>27.53</v>
      </c>
      <c r="H46" s="109">
        <v>3.48</v>
      </c>
      <c r="I46" s="155">
        <v>341.83</v>
      </c>
      <c r="J46" s="79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ht="12.75">
      <c r="A47" s="360"/>
      <c r="B47" s="110"/>
      <c r="C47" s="110"/>
      <c r="D47" s="110"/>
      <c r="E47" s="110"/>
      <c r="F47" s="110"/>
      <c r="G47" s="110"/>
      <c r="H47" s="110"/>
      <c r="I47" s="111"/>
      <c r="J47" s="79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ht="15.75" customHeight="1" thickBot="1">
      <c r="A48" s="361" t="s">
        <v>256</v>
      </c>
      <c r="B48" s="301">
        <v>68655.35</v>
      </c>
      <c r="C48" s="301">
        <v>19341.79</v>
      </c>
      <c r="D48" s="301">
        <v>2598.74</v>
      </c>
      <c r="E48" s="301">
        <v>90595.88</v>
      </c>
      <c r="F48" s="301">
        <v>67086.23</v>
      </c>
      <c r="G48" s="301">
        <v>18504.92</v>
      </c>
      <c r="H48" s="301">
        <v>2470.55</v>
      </c>
      <c r="I48" s="157">
        <v>88061.7</v>
      </c>
      <c r="J48" s="93"/>
      <c r="K48" s="33"/>
      <c r="L48" s="32"/>
      <c r="M48" s="32"/>
      <c r="N48" s="32"/>
      <c r="O48" s="32"/>
      <c r="P48" s="32"/>
      <c r="Q48" s="32"/>
      <c r="R48" s="32"/>
      <c r="S48" s="32"/>
      <c r="T48" s="32"/>
    </row>
    <row r="49" spans="1:25" ht="12.75">
      <c r="A49" s="516" t="s">
        <v>207</v>
      </c>
      <c r="B49" s="516"/>
      <c r="C49" s="516"/>
      <c r="D49" s="516"/>
      <c r="E49" s="516"/>
      <c r="F49" s="516"/>
      <c r="G49" s="516"/>
      <c r="H49" s="516"/>
      <c r="I49" s="516"/>
      <c r="J49" s="33"/>
      <c r="K49" s="363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ht="12.75">
      <c r="A50" s="517" t="s">
        <v>208</v>
      </c>
      <c r="B50" s="517"/>
      <c r="C50" s="517"/>
      <c r="D50" s="517"/>
      <c r="E50" s="517"/>
      <c r="F50" s="517"/>
      <c r="G50" s="517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="407" customFormat="1" ht="12.75">
      <c r="A51" s="407" t="s">
        <v>426</v>
      </c>
    </row>
    <row r="52" s="407" customFormat="1" ht="12.75">
      <c r="A52" s="407" t="s">
        <v>427</v>
      </c>
    </row>
    <row r="53" spans="1:33" s="91" customFormat="1" ht="14.25">
      <c r="A53" s="522" t="s">
        <v>271</v>
      </c>
      <c r="B53" s="522"/>
      <c r="C53" s="522"/>
      <c r="D53" s="522"/>
      <c r="E53" s="522"/>
      <c r="F53" s="522"/>
      <c r="G53" s="522"/>
      <c r="H53" s="522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</row>
    <row r="54" spans="1:26" ht="12.75">
      <c r="A54" s="407" t="s">
        <v>209</v>
      </c>
      <c r="B54" s="407"/>
      <c r="C54" s="407"/>
      <c r="D54" s="407"/>
      <c r="E54" s="32"/>
      <c r="F54" s="32"/>
      <c r="G54" s="32"/>
      <c r="H54" s="32"/>
      <c r="I54" s="35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0" ht="12.75">
      <c r="A55" s="32"/>
      <c r="B55" s="90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 ht="12.7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ht="12.7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0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1:20" ht="12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 ht="12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1:20" ht="12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 ht="12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0" ht="12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1:20" ht="12.7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1:20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1:20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1:20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1:20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1:20" ht="12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20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1:20" ht="12.7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0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1:20" ht="12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1:20" ht="12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1:20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1:20" ht="12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1:20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:20" ht="12.7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1:20" ht="12.7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1:20" ht="12.7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1:20" ht="12.7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1:20" ht="12.7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1:20" ht="12.7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12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1:20" ht="12.7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1:20" ht="12.7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1:20" ht="12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1:20" ht="12.7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1:20" ht="12.7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1:20" ht="12.7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1:20" ht="12.7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1:20" ht="12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1:20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1:20" ht="12.7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1:20" ht="12.7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1:20" ht="12.7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1:20" ht="12.7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1:20" ht="12.7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1:20" ht="12.7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1:20" ht="12.7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1:20" ht="12.7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1:20" ht="12.7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1:20" ht="12.7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1:20" ht="12.7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1:20" ht="12.7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1:20" ht="12.7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1:20" ht="12.7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1:20" ht="12.7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1:20" ht="12.7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1:20" ht="12.7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1:20" ht="12.7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1:20" ht="12.7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1:20" ht="12.7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1:20" ht="12.7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1:20" ht="12.7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1:20" ht="12.7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1:20" ht="12.7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1:20" ht="12.7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1:20" ht="12.7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1:20" ht="12.7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</row>
    <row r="121" spans="1:20" ht="12.7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</row>
    <row r="122" spans="1:20" ht="12.7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</row>
    <row r="123" spans="1:20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</row>
    <row r="124" spans="1:20" ht="12.7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</row>
    <row r="125" spans="1:20" ht="12.7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</row>
    <row r="126" spans="1:20" ht="12.7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</row>
    <row r="127" spans="1:20" ht="12.7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</row>
    <row r="128" spans="1:20" ht="12.7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</row>
    <row r="129" spans="1:20" ht="12.7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  <row r="130" spans="1:20" ht="12.7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</row>
    <row r="131" spans="1:20" ht="12.7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</row>
    <row r="132" spans="1:20" ht="12.7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</row>
    <row r="133" spans="1:20" ht="12.7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</row>
    <row r="134" spans="1:20" ht="12.7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</row>
    <row r="135" spans="1:20" ht="12.7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</row>
    <row r="136" spans="1:20" ht="12.7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</row>
    <row r="137" spans="1:20" ht="12.7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</row>
    <row r="138" spans="1:20" ht="12.7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</row>
    <row r="139" spans="1:20" ht="12.7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</row>
    <row r="140" spans="1:20" ht="12.7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</row>
    <row r="141" spans="1:20" ht="12.7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</row>
    <row r="142" spans="1:20" ht="12.7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</row>
    <row r="143" spans="1:20" ht="12.7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2.7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2.7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1:20" ht="12.7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1:20" ht="12.7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2.7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2.7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2.7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2.7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2.7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  <row r="153" spans="1:20" ht="12.7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</row>
    <row r="154" spans="1:20" ht="12.7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</row>
    <row r="155" spans="1:20" ht="12.7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</row>
    <row r="156" spans="1:20" ht="12.7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</row>
    <row r="157" spans="1:20" ht="12.7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</row>
    <row r="158" spans="1:20" ht="12.7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</row>
    <row r="159" spans="1:20" ht="12.7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</row>
    <row r="160" spans="1:20" ht="12.7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</row>
    <row r="161" spans="1:20" ht="12.7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</row>
    <row r="162" spans="1:20" ht="12.7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</row>
    <row r="163" spans="1:20" ht="12.7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</row>
    <row r="164" spans="1:20" ht="12.7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</row>
    <row r="165" spans="1:20" ht="12.7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</row>
    <row r="166" spans="1:20" ht="12.7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</row>
    <row r="167" spans="1:20" ht="12.7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</row>
    <row r="168" spans="1:20" ht="12.7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</row>
    <row r="169" spans="1:20" ht="12.7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</row>
    <row r="170" spans="1:20" ht="12.7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</row>
    <row r="171" spans="1:20" ht="12.7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</row>
    <row r="172" spans="1:20" ht="12.7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</row>
    <row r="173" spans="1:20" ht="12.7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</row>
    <row r="174" spans="1:20" ht="12.7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</row>
    <row r="175" spans="1:20" ht="12.7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</row>
    <row r="176" spans="1:20" ht="12.7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</row>
    <row r="177" spans="1:20" ht="12.7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</row>
    <row r="178" spans="1:20" ht="12.7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</row>
    <row r="179" spans="1:20" ht="12.7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</row>
    <row r="180" spans="1:20" ht="12.7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</row>
    <row r="181" spans="1:20" ht="12.7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</row>
    <row r="182" spans="1:20" ht="12.7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</row>
    <row r="183" spans="1:20" ht="12.7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</row>
    <row r="184" spans="1:20" ht="12.7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</row>
    <row r="185" spans="1:20" ht="12.7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</row>
    <row r="186" spans="1:20" ht="12.7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</row>
    <row r="187" spans="1:20" ht="12.7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</row>
    <row r="188" spans="1:20" ht="12.7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</row>
    <row r="189" spans="1:20" ht="12.7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</row>
    <row r="190" spans="1:20" ht="12.7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</row>
    <row r="191" spans="1:20" ht="12.7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</row>
    <row r="192" spans="1:20" ht="12.7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</row>
    <row r="193" spans="1:20" ht="12.7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</row>
    <row r="194" spans="1:20" ht="12.7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</row>
    <row r="195" spans="1:20" ht="12.7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</row>
    <row r="196" spans="1:20" ht="12.7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</row>
    <row r="197" spans="1:20" ht="12.7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</row>
    <row r="198" spans="1:20" ht="12.7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</row>
    <row r="199" spans="1:20" ht="12.7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</row>
    <row r="200" spans="1:20" ht="12.7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</row>
    <row r="201" spans="1:20" ht="12.7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</row>
    <row r="202" spans="1:20" ht="12.7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</row>
    <row r="203" spans="1:20" ht="12.7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</row>
    <row r="204" spans="1:20" ht="12.7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</row>
    <row r="205" spans="1:20" ht="12.7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</row>
    <row r="206" spans="1:20" ht="12.7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</row>
    <row r="207" spans="1:20" ht="12.7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</row>
    <row r="208" spans="1:20" ht="12.7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</row>
    <row r="209" spans="1:20" ht="12.7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</row>
    <row r="210" spans="1:20" ht="12.7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</row>
    <row r="211" spans="1:20" ht="12.7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</row>
    <row r="212" spans="1:20" ht="12.7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</row>
    <row r="213" spans="1:20" ht="12.7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</row>
    <row r="214" spans="1:20" ht="12.7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</row>
    <row r="215" spans="1:20" ht="12.7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</row>
    <row r="216" spans="1:20" ht="12.7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</row>
    <row r="217" spans="1:20" ht="12.7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</row>
    <row r="218" spans="1:20" ht="12.7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</row>
    <row r="219" spans="1:20" ht="12.7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</row>
    <row r="220" spans="1:20" ht="12.7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</row>
    <row r="221" spans="1:20" ht="12.7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</row>
    <row r="222" spans="1:20" ht="12.7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</row>
    <row r="223" spans="1:20" ht="12.7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</row>
    <row r="224" spans="1:20" ht="12.7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</row>
    <row r="225" spans="1:20" ht="12.7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</row>
    <row r="226" spans="1:20" ht="12.7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</row>
    <row r="227" spans="1:20" ht="12.7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</row>
    <row r="228" spans="1:20" ht="12.7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</row>
    <row r="229" spans="1:20" ht="12.7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</row>
    <row r="230" spans="1:20" ht="12.7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</row>
    <row r="231" spans="1:20" ht="12.7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</row>
    <row r="232" spans="1:20" ht="12.7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</row>
    <row r="233" spans="1:20" ht="12.7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</row>
    <row r="234" spans="1:20" ht="12.7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</row>
    <row r="235" spans="1:20" ht="12.7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</row>
    <row r="236" spans="1:20" ht="12.7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</row>
    <row r="237" spans="1:20" ht="12.7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</row>
    <row r="238" spans="1:20" ht="12.7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</row>
    <row r="239" spans="1:20" ht="12.7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</row>
    <row r="240" spans="1:20" ht="12.7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</row>
    <row r="241" spans="1:20" ht="12.7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</row>
    <row r="242" spans="1:20" ht="12.7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</row>
    <row r="243" spans="1:20" ht="12.7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</row>
    <row r="244" spans="1:20" ht="12.7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</row>
    <row r="245" spans="1:20" ht="12.7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</row>
    <row r="246" spans="1:20" ht="12.7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</row>
    <row r="247" spans="1:20" ht="12.7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</row>
    <row r="248" spans="1:20" ht="12.7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</row>
    <row r="249" spans="1:20" ht="12.7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</row>
    <row r="250" spans="1:20" ht="12.7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</row>
    <row r="251" spans="1:20" ht="12.7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</row>
    <row r="252" spans="1:20" ht="12.7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</row>
    <row r="253" spans="1:20" ht="12.7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</row>
    <row r="254" spans="1:20" ht="12.7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</row>
    <row r="255" spans="1:20" ht="12.7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</row>
    <row r="256" spans="1:20" ht="12.7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</row>
    <row r="257" spans="1:20" ht="12.7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</row>
    <row r="258" spans="1:20" ht="12.7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</row>
    <row r="259" spans="1:20" ht="12.7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</row>
    <row r="260" spans="1:20" ht="12.7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</row>
    <row r="261" spans="1:20" ht="12.7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</row>
    <row r="262" spans="1:20" ht="12.7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</row>
    <row r="263" spans="1:20" ht="12.7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</row>
    <row r="264" spans="1:20" ht="12.7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</row>
    <row r="265" spans="1:20" ht="12.7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</row>
    <row r="266" spans="1:20" ht="12.7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</row>
    <row r="267" spans="1:20" ht="12.7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</row>
    <row r="268" spans="1:20" ht="12.7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</row>
    <row r="269" spans="1:20" ht="12.7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</row>
    <row r="270" spans="1:20" ht="12.7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</row>
    <row r="271" spans="1:20" ht="12.7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</row>
    <row r="272" spans="1:20" ht="12.7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</row>
    <row r="273" spans="1:20" ht="12.7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</row>
    <row r="274" spans="1:20" ht="12.7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</row>
    <row r="275" spans="1:20" ht="12.7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</row>
    <row r="276" spans="1:20" ht="12.7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</row>
    <row r="277" spans="1:20" ht="12.7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</row>
    <row r="278" spans="1:20" ht="12.7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</row>
    <row r="279" spans="1:20" ht="12.7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</row>
    <row r="280" spans="1:20" ht="12.7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</row>
    <row r="281" spans="1:20" ht="12.7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</row>
    <row r="282" spans="1:20" ht="12.7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</row>
    <row r="283" spans="1:20" ht="12.7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</row>
    <row r="284" spans="1:20" ht="12.7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</row>
    <row r="285" spans="1:20" ht="12.7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</row>
    <row r="286" spans="1:20" ht="12.7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</row>
    <row r="287" spans="1:20" ht="12.7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</row>
    <row r="288" spans="1:20" ht="12.7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</row>
    <row r="289" spans="1:20" ht="12.7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</row>
    <row r="290" spans="1:20" ht="12.7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</row>
    <row r="291" spans="1:20" ht="12.7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</row>
    <row r="292" spans="1:20" ht="12.7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</row>
    <row r="293" spans="1:20" ht="12.7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</row>
    <row r="294" spans="1:20" ht="12.7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</row>
    <row r="295" spans="1:20" ht="12.7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</row>
    <row r="296" spans="1:20" ht="12.7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</row>
    <row r="297" spans="1:20" ht="12.7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</row>
    <row r="298" spans="1:20" ht="12.7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</row>
    <row r="299" spans="1:20" ht="12.7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</row>
    <row r="300" spans="1:20" ht="12.7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</row>
    <row r="301" spans="1:20" ht="12.7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</row>
    <row r="302" spans="1:20" ht="12.7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</row>
    <row r="303" spans="1:20" ht="12.7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</row>
    <row r="304" spans="1:20" ht="12.7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</row>
    <row r="305" spans="1:20" ht="12.7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</row>
    <row r="306" spans="1:20" ht="12.7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</row>
    <row r="307" spans="1:20" ht="12.7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</row>
    <row r="308" spans="1:20" ht="12.7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</row>
    <row r="309" spans="1:20" ht="12.7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</row>
    <row r="310" spans="1:20" ht="12.7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</row>
    <row r="311" spans="1:20" ht="12.7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</row>
    <row r="312" spans="1:20" ht="12.7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</row>
    <row r="313" spans="1:20" ht="12.7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</row>
    <row r="314" spans="1:20" ht="12.7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</row>
    <row r="315" spans="1:20" ht="12.7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</row>
    <row r="316" spans="1:20" ht="12.7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</row>
    <row r="317" spans="1:20" ht="12.7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</row>
    <row r="318" spans="1:20" ht="12.7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</row>
    <row r="319" spans="1:20" ht="12.7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</row>
    <row r="320" spans="1:20" ht="12.7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</row>
    <row r="321" spans="1:20" ht="12.7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</row>
    <row r="322" spans="1:20" ht="12.7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</row>
    <row r="323" spans="1:20" ht="12.7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</row>
    <row r="324" spans="1:20" ht="12.7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</row>
    <row r="325" spans="1:20" ht="12.7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</row>
    <row r="326" spans="1:20" ht="12.7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</row>
    <row r="327" spans="1:20" ht="12.7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</row>
    <row r="328" spans="1:20" ht="12.7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</row>
    <row r="329" spans="1:20" ht="12.7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</row>
    <row r="330" spans="1:20" ht="12.7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</row>
    <row r="331" spans="1:20" ht="12.7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</row>
    <row r="332" spans="1:20" ht="12.7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</row>
    <row r="333" spans="1:20" ht="12.7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</row>
    <row r="334" spans="1:20" ht="12.7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</row>
    <row r="335" spans="1:20" ht="12.7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</row>
    <row r="336" spans="1:20" ht="12.7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</row>
    <row r="337" spans="1:20" ht="12.7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</row>
    <row r="338" spans="1:20" ht="12.7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</row>
    <row r="339" spans="1:20" ht="12.7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</row>
    <row r="340" spans="1:20" ht="12.7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</row>
    <row r="341" spans="1:20" ht="12.7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</row>
    <row r="342" spans="1:20" ht="12.7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</row>
    <row r="343" spans="1:20" ht="12.7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</row>
    <row r="344" spans="1:20" ht="12.7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</row>
    <row r="345" spans="1:20" ht="12.7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</row>
    <row r="346" spans="1:20" ht="12.7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</row>
    <row r="347" spans="1:20" ht="12.7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</row>
    <row r="348" spans="1:20" ht="12.7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</row>
    <row r="349" spans="1:20" ht="12.7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</row>
    <row r="350" spans="1:20" ht="12.7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</row>
    <row r="351" spans="1:20" ht="12.7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</row>
    <row r="352" spans="1:20" ht="12.7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</row>
    <row r="353" spans="1:20" ht="12.7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</row>
    <row r="354" spans="1:20" ht="12.7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</row>
    <row r="355" spans="1:20" ht="12.7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</row>
    <row r="356" spans="1:20" ht="12.7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</row>
    <row r="357" spans="1:20" ht="12.7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</row>
    <row r="358" spans="1:20" ht="12.7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</row>
    <row r="359" spans="1:20" ht="12.7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</row>
    <row r="360" spans="1:20" ht="12.7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</row>
    <row r="361" spans="1:20" ht="12.7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</row>
    <row r="362" spans="1:20" ht="12.7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</row>
    <row r="363" spans="1:20" ht="12.7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</row>
    <row r="364" spans="1:20" ht="12.7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</row>
    <row r="365" spans="1:20" ht="12.7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</row>
    <row r="366" spans="1:20" ht="12.7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</row>
    <row r="367" spans="1:20" ht="12.7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</row>
    <row r="368" spans="1:20" ht="12.7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</row>
    <row r="369" spans="1:20" ht="12.7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</row>
    <row r="370" spans="1:20" ht="12.7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</row>
    <row r="371" spans="1:20" ht="12.7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</row>
    <row r="372" spans="1:20" ht="12.7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</row>
    <row r="373" spans="1:20" ht="12.7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</row>
    <row r="374" spans="1:20" ht="12.7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</row>
    <row r="375" spans="1:20" ht="12.7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</row>
    <row r="376" spans="1:20" ht="12.7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</row>
    <row r="377" spans="1:20" ht="12.7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</row>
    <row r="378" spans="1:20" ht="12.7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</row>
    <row r="379" spans="1:20" ht="12.7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</row>
    <row r="380" spans="1:20" ht="12.7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</row>
    <row r="381" spans="1:20" ht="12.7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</row>
    <row r="382" spans="1:20" ht="12.7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</row>
    <row r="383" spans="1:20" ht="12.7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</row>
    <row r="384" spans="1:20" ht="12.7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</row>
    <row r="385" spans="1:20" ht="12.7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</row>
    <row r="386" spans="1:20" ht="12.75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</row>
    <row r="387" spans="1:20" ht="12.7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</row>
    <row r="388" spans="1:20" ht="12.75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</row>
    <row r="389" spans="1:20" ht="12.7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</row>
    <row r="390" spans="1:20" ht="12.75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</row>
    <row r="391" spans="1:20" ht="12.7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</row>
    <row r="392" spans="1:20" ht="12.7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</row>
    <row r="393" spans="1:20" ht="12.7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</row>
    <row r="394" spans="1:20" ht="12.7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</row>
    <row r="395" spans="1:20" ht="12.7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</row>
    <row r="396" spans="1:20" ht="12.7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</row>
    <row r="397" spans="1:20" ht="12.7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</row>
    <row r="398" spans="1:20" ht="12.7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</row>
    <row r="399" spans="1:20" ht="12.7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</row>
    <row r="400" spans="1:20" ht="12.7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</row>
    <row r="401" spans="1:20" ht="12.7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</row>
    <row r="402" spans="1:20" ht="12.7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</row>
    <row r="403" spans="1:20" ht="12.7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</row>
    <row r="404" spans="1:20" ht="12.7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</row>
    <row r="405" spans="1:20" ht="12.7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</row>
    <row r="406" spans="1:20" ht="12.75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</row>
    <row r="407" spans="1:20" ht="12.75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</row>
    <row r="408" spans="1:20" ht="12.7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</row>
    <row r="409" spans="1:20" ht="12.7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</row>
    <row r="410" spans="1:20" ht="12.75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</row>
    <row r="411" spans="1:20" ht="12.75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</row>
    <row r="412" spans="1:20" ht="12.75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</row>
    <row r="413" spans="1:20" ht="12.75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</row>
    <row r="414" spans="1:20" ht="12.7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</row>
    <row r="415" spans="1:20" ht="12.75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</row>
    <row r="416" spans="1:20" ht="12.75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</row>
    <row r="417" spans="1:20" ht="12.75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</row>
    <row r="418" spans="1:20" ht="12.75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</row>
    <row r="419" spans="1:20" ht="12.75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</row>
    <row r="420" spans="1:20" ht="12.75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</row>
    <row r="421" spans="1:20" ht="12.75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</row>
    <row r="422" spans="1:20" ht="12.75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</row>
    <row r="423" spans="1:20" ht="12.75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</row>
    <row r="424" spans="1:20" ht="12.75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</row>
    <row r="425" spans="1:20" ht="12.7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</row>
    <row r="426" spans="1:20" ht="12.75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</row>
    <row r="427" spans="1:20" ht="12.75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</row>
    <row r="428" spans="1:20" ht="12.75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</row>
    <row r="429" spans="1:20" ht="12.75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</row>
    <row r="430" spans="1:20" ht="12.75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</row>
    <row r="431" spans="1:20" ht="12.75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</row>
    <row r="432" spans="1:20" ht="12.75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</row>
    <row r="433" spans="1:20" ht="12.75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</row>
    <row r="434" spans="1:20" ht="12.75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</row>
    <row r="435" spans="1:20" ht="12.75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</row>
    <row r="436" spans="1:20" ht="12.75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</row>
    <row r="437" spans="1:20" ht="12.75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</row>
    <row r="438" spans="1:20" ht="12.75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</row>
    <row r="439" spans="1:20" ht="12.75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</row>
    <row r="440" spans="1:20" ht="12.75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</row>
    <row r="441" spans="1:20" ht="12.75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</row>
    <row r="442" spans="1:20" ht="12.75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</row>
    <row r="443" spans="1:20" ht="12.75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</row>
    <row r="444" spans="1:20" ht="12.75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</row>
    <row r="445" spans="1:20" ht="12.7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</row>
    <row r="446" spans="1:20" ht="12.75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</row>
    <row r="447" spans="1:20" ht="12.75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</row>
    <row r="448" spans="1:20" ht="12.75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</row>
    <row r="449" spans="1:20" ht="12.75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</row>
    <row r="450" spans="1:20" ht="12.75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</row>
    <row r="451" spans="1:20" ht="12.75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</row>
    <row r="452" spans="1:20" ht="12.75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</row>
    <row r="453" spans="1:20" ht="12.75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</row>
    <row r="454" spans="1:20" ht="12.75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</row>
    <row r="455" spans="1:20" ht="12.7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</row>
    <row r="456" spans="1:20" ht="12.75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</row>
    <row r="457" spans="1:20" ht="12.75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</row>
    <row r="458" spans="1:20" ht="12.75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</row>
    <row r="459" spans="1:20" ht="12.75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</row>
    <row r="460" spans="1:20" ht="12.75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</row>
    <row r="461" spans="1:20" ht="12.75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</row>
    <row r="462" spans="1:20" ht="12.75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</row>
    <row r="463" spans="1:20" ht="12.75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</row>
    <row r="464" spans="1:20" ht="12.75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</row>
    <row r="465" spans="1:20" ht="12.7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</row>
    <row r="466" spans="1:20" ht="12.75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</row>
    <row r="467" spans="1:20" ht="12.75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</row>
    <row r="468" spans="1:20" ht="12.75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</row>
    <row r="469" spans="1:20" ht="12.75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</row>
    <row r="470" spans="1:20" ht="12.75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</row>
    <row r="471" spans="1:20" ht="12.75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</row>
    <row r="472" spans="1:20" ht="12.75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</row>
    <row r="473" spans="1:20" ht="12.75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</row>
    <row r="474" spans="1:20" ht="12.75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</row>
    <row r="475" spans="1:20" ht="12.7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</row>
    <row r="476" spans="1:20" ht="12.75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</row>
    <row r="477" spans="1:20" ht="12.75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</row>
    <row r="478" spans="1:20" ht="12.75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</row>
    <row r="479" spans="1:20" ht="12.75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</row>
    <row r="480" spans="1:20" ht="12.75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</row>
    <row r="481" spans="1:20" ht="12.75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</row>
    <row r="482" spans="1:20" ht="12.75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</row>
    <row r="483" spans="1:20" ht="12.75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</row>
    <row r="484" spans="1:20" ht="12.75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</row>
    <row r="485" spans="1:20" ht="12.7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</row>
    <row r="486" spans="1:20" ht="12.75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</row>
    <row r="487" spans="1:20" ht="12.75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</row>
    <row r="488" spans="1:20" ht="12.75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</row>
    <row r="489" spans="1:20" ht="12.75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</row>
    <row r="490" spans="1:20" ht="12.75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</row>
    <row r="491" spans="1:20" ht="12.75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</row>
    <row r="492" spans="1:20" ht="12.75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</row>
    <row r="493" spans="1:20" ht="12.75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</row>
    <row r="494" spans="1:20" ht="12.75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</row>
    <row r="495" spans="1:20" ht="12.75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</row>
    <row r="496" spans="1:20" ht="12.75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</row>
    <row r="497" spans="1:20" ht="12.75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</row>
    <row r="498" spans="1:20" ht="12.75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</row>
    <row r="499" spans="1:20" ht="12.75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</row>
    <row r="500" spans="1:20" ht="12.75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</row>
    <row r="501" spans="1:20" ht="12.75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</row>
    <row r="502" spans="1:20" ht="12.75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</row>
    <row r="503" spans="1:20" ht="12.75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</row>
    <row r="504" spans="1:20" ht="12.75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</row>
    <row r="505" spans="1:20" ht="12.75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</row>
    <row r="506" spans="1:20" ht="12.75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</row>
    <row r="507" spans="1:20" ht="12.75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</row>
    <row r="508" spans="1:20" ht="12.75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</row>
    <row r="509" spans="1:20" ht="12.75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</row>
    <row r="510" spans="1:20" ht="12.75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</row>
    <row r="511" spans="1:20" ht="12.75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</row>
    <row r="512" spans="1:20" ht="12.75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</row>
    <row r="513" spans="1:20" ht="12.75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</row>
    <row r="514" spans="1:20" ht="12.75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</row>
    <row r="515" spans="1:20" ht="12.75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</row>
    <row r="516" spans="1:20" ht="12.75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</row>
    <row r="517" spans="1:20" ht="12.75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</row>
    <row r="518" spans="1:20" ht="12.75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</row>
    <row r="519" spans="1:20" ht="12.75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</row>
    <row r="520" spans="1:20" ht="12.75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</row>
    <row r="521" spans="1:20" ht="12.75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</row>
    <row r="522" spans="1:20" ht="12.75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</row>
    <row r="523" spans="1:20" ht="12.75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</row>
    <row r="524" spans="1:20" ht="12.75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</row>
    <row r="525" spans="1:20" ht="12.7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</row>
    <row r="526" spans="1:20" ht="12.75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</row>
    <row r="527" spans="1:20" ht="12.75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</row>
    <row r="528" spans="1:20" ht="12.75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</row>
    <row r="529" spans="1:20" ht="12.75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</row>
    <row r="530" spans="1:20" ht="12.75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</row>
    <row r="531" spans="1:20" ht="12.75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</row>
    <row r="532" spans="1:20" ht="12.75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</row>
    <row r="533" spans="1:20" ht="12.75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</row>
    <row r="534" spans="1:20" ht="12.75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</row>
    <row r="535" spans="1:20" ht="12.7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</row>
    <row r="536" spans="1:20" ht="12.75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</row>
    <row r="537" spans="1:20" ht="12.75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</row>
    <row r="538" spans="1:20" ht="12.75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</row>
    <row r="539" spans="1:20" ht="12.75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</row>
    <row r="540" spans="1:20" ht="12.75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</row>
    <row r="541" spans="1:20" ht="12.75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</row>
    <row r="542" spans="1:20" ht="12.75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</row>
    <row r="543" spans="1:20" ht="12.75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</row>
    <row r="544" spans="1:20" ht="12.75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</row>
    <row r="545" spans="1:20" ht="12.75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</row>
    <row r="546" spans="1:20" ht="12.75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</row>
    <row r="547" spans="1:20" ht="12.75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</row>
    <row r="548" spans="1:20" ht="12.75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</row>
    <row r="549" spans="1:20" ht="12.7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</row>
    <row r="550" spans="1:20" ht="12.7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</row>
    <row r="551" spans="1:20" ht="12.7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</row>
    <row r="552" spans="1:20" ht="12.75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</row>
    <row r="553" spans="1:20" ht="12.75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</row>
    <row r="554" spans="1:20" ht="12.75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</row>
    <row r="555" spans="1:20" ht="12.7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</row>
    <row r="556" spans="1:20" ht="12.7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</row>
    <row r="557" spans="1:20" ht="12.7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</row>
    <row r="558" spans="1:20" ht="12.7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</row>
    <row r="559" spans="1:20" ht="12.7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</row>
    <row r="560" spans="1:20" ht="12.7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</row>
    <row r="561" spans="1:20" ht="12.75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</row>
    <row r="562" spans="1:20" ht="12.75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</row>
    <row r="563" spans="1:20" ht="12.7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</row>
    <row r="564" spans="1:20" ht="12.7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</row>
    <row r="565" spans="1:20" ht="12.7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</row>
    <row r="566" spans="1:20" ht="12.75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</row>
    <row r="567" spans="1:20" ht="12.7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</row>
    <row r="568" spans="1:20" ht="12.75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</row>
    <row r="569" spans="1:20" ht="12.75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</row>
    <row r="570" spans="1:20" ht="12.75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</row>
    <row r="571" spans="1:20" ht="12.75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</row>
    <row r="572" spans="1:20" ht="12.75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</row>
    <row r="573" spans="1:20" ht="12.75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</row>
    <row r="574" spans="1:20" ht="12.75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</row>
    <row r="575" spans="1:20" ht="12.7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</row>
    <row r="576" spans="1:20" ht="12.75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</row>
    <row r="577" spans="1:20" ht="12.75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</row>
    <row r="578" spans="1:20" ht="12.75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</row>
    <row r="579" spans="1:20" ht="12.75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</row>
    <row r="580" spans="1:20" ht="12.75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</row>
    <row r="581" spans="1:20" ht="12.75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</row>
    <row r="582" spans="1:20" ht="12.75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</row>
    <row r="583" spans="1:20" ht="12.75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</row>
    <row r="584" spans="1:20" ht="12.75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</row>
    <row r="585" spans="1:20" ht="12.7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</row>
    <row r="586" spans="1:20" ht="12.75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</row>
    <row r="587" spans="1:20" ht="12.75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</row>
    <row r="588" spans="1:20" ht="12.75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</row>
    <row r="589" spans="1:20" ht="12.75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</row>
    <row r="590" spans="1:20" ht="12.75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</row>
    <row r="591" spans="1:20" ht="12.75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</row>
    <row r="592" spans="1:20" ht="12.75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</row>
    <row r="593" spans="1:20" ht="12.75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</row>
    <row r="594" spans="1:20" ht="12.75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</row>
    <row r="595" spans="1:20" ht="12.75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</row>
    <row r="596" spans="1:20" ht="12.75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</row>
    <row r="597" spans="1:20" ht="12.75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</row>
    <row r="598" spans="1:20" ht="12.75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</row>
    <row r="599" spans="1:20" ht="12.75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</row>
    <row r="600" spans="1:20" ht="12.75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</row>
    <row r="601" spans="1:20" ht="12.75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</row>
    <row r="602" spans="1:20" ht="12.75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</row>
    <row r="603" spans="1:20" ht="12.75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</row>
    <row r="604" spans="1:20" ht="12.75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</row>
    <row r="605" spans="1:20" ht="12.75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</row>
    <row r="606" spans="1:20" ht="12.75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</row>
    <row r="607" spans="1:20" ht="12.75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</row>
    <row r="608" spans="1:20" ht="12.75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</row>
    <row r="609" spans="1:20" ht="12.75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</row>
    <row r="610" spans="1:20" ht="12.75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</row>
    <row r="611" spans="1:20" ht="12.75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</row>
    <row r="612" spans="1:20" ht="12.75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</row>
    <row r="613" spans="1:20" ht="12.75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</row>
    <row r="614" spans="1:20" ht="12.75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</row>
    <row r="615" spans="1:20" ht="12.75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</row>
    <row r="616" spans="1:20" ht="12.75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</row>
    <row r="617" spans="1:20" ht="12.75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</row>
    <row r="618" spans="1:20" ht="12.75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</row>
    <row r="619" spans="1:20" ht="12.75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</row>
    <row r="620" spans="1:20" ht="12.75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</row>
    <row r="621" spans="1:20" ht="12.75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</row>
    <row r="622" spans="1:20" ht="12.75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</row>
    <row r="623" spans="1:20" ht="12.75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</row>
    <row r="624" spans="1:20" ht="12.75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</row>
    <row r="625" spans="1:20" ht="12.75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</row>
  </sheetData>
  <mergeCells count="16">
    <mergeCell ref="A53:H53"/>
    <mergeCell ref="A54:D54"/>
    <mergeCell ref="A51:IV51"/>
    <mergeCell ref="A52:IV52"/>
    <mergeCell ref="A49:I49"/>
    <mergeCell ref="A50:G50"/>
    <mergeCell ref="B6:B7"/>
    <mergeCell ref="E6:E7"/>
    <mergeCell ref="F6:F7"/>
    <mergeCell ref="I6:I7"/>
    <mergeCell ref="D6:D7"/>
    <mergeCell ref="H6:H7"/>
    <mergeCell ref="A1:I1"/>
    <mergeCell ref="A3:I3"/>
    <mergeCell ref="B5:E5"/>
    <mergeCell ref="F5:I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1" r:id="rId2"/>
  <headerFooter alignWithMargins="0">
    <oddFooter>&amp;C&amp;A</oddFoot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F630"/>
  <sheetViews>
    <sheetView showGridLines="0" view="pageBreakPreview" zoomScale="60" zoomScaleNormal="75" workbookViewId="0" topLeftCell="A55">
      <selection activeCell="H26" sqref="H26"/>
    </sheetView>
  </sheetViews>
  <sheetFormatPr defaultColWidth="11.421875" defaultRowHeight="12.75"/>
  <cols>
    <col min="1" max="1" width="42.00390625" style="9" customWidth="1"/>
    <col min="2" max="2" width="14.8515625" style="35" bestFit="1" customWidth="1"/>
    <col min="3" max="3" width="12.7109375" style="35" customWidth="1"/>
    <col min="4" max="4" width="13.7109375" style="35" bestFit="1" customWidth="1"/>
    <col min="5" max="6" width="14.7109375" style="9" bestFit="1" customWidth="1"/>
    <col min="7" max="8" width="12.7109375" style="9" customWidth="1"/>
    <col min="9" max="9" width="14.140625" style="35" customWidth="1"/>
    <col min="10" max="11" width="12.7109375" style="9" customWidth="1"/>
    <col min="12" max="13" width="11.8515625" style="9" bestFit="1" customWidth="1"/>
    <col min="14" max="14" width="12.57421875" style="9" bestFit="1" customWidth="1"/>
    <col min="15" max="16384" width="11.421875" style="9" customWidth="1"/>
  </cols>
  <sheetData>
    <row r="1" spans="1:25" s="23" customFormat="1" ht="18">
      <c r="A1" s="405" t="s">
        <v>250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30"/>
      <c r="M1" s="30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12.75" customHeight="1">
      <c r="A2" s="10"/>
      <c r="B2" s="49"/>
      <c r="C2" s="49"/>
      <c r="D2" s="49"/>
      <c r="E2" s="10"/>
      <c r="F2" s="10"/>
      <c r="G2" s="10"/>
      <c r="H2" s="10"/>
      <c r="I2" s="49"/>
      <c r="J2" s="33"/>
      <c r="K2" s="33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ht="15" customHeight="1">
      <c r="A3" s="395" t="s">
        <v>450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15" thickBot="1">
      <c r="A4" s="263"/>
      <c r="B4" s="270"/>
      <c r="C4" s="270"/>
      <c r="D4" s="270"/>
      <c r="E4" s="263"/>
      <c r="F4" s="263"/>
      <c r="G4" s="263"/>
      <c r="H4" s="263"/>
      <c r="I4" s="270"/>
      <c r="J4" s="263"/>
      <c r="K4" s="263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5" ht="12.75" customHeight="1">
      <c r="A5" s="271"/>
      <c r="B5" s="527">
        <v>2009</v>
      </c>
      <c r="C5" s="528"/>
      <c r="D5" s="528"/>
      <c r="E5" s="529"/>
      <c r="F5" s="527">
        <v>2010</v>
      </c>
      <c r="G5" s="528"/>
      <c r="H5" s="528"/>
      <c r="I5" s="528"/>
      <c r="J5" s="528"/>
      <c r="K5" s="425" t="s">
        <v>425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1:25" ht="12.75">
      <c r="A6" s="272" t="s">
        <v>64</v>
      </c>
      <c r="B6" s="518" t="s">
        <v>42</v>
      </c>
      <c r="C6" s="267" t="s">
        <v>43</v>
      </c>
      <c r="D6" s="523" t="s">
        <v>267</v>
      </c>
      <c r="E6" s="518" t="s">
        <v>44</v>
      </c>
      <c r="F6" s="518" t="s">
        <v>42</v>
      </c>
      <c r="G6" s="267" t="s">
        <v>43</v>
      </c>
      <c r="H6" s="523" t="s">
        <v>267</v>
      </c>
      <c r="I6" s="518" t="s">
        <v>44</v>
      </c>
      <c r="J6" s="273" t="s">
        <v>449</v>
      </c>
      <c r="K6" s="525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ht="13.5" thickBot="1">
      <c r="A7" s="274"/>
      <c r="B7" s="519"/>
      <c r="C7" s="269" t="s">
        <v>270</v>
      </c>
      <c r="D7" s="524"/>
      <c r="E7" s="519"/>
      <c r="F7" s="519"/>
      <c r="G7" s="269" t="s">
        <v>270</v>
      </c>
      <c r="H7" s="524"/>
      <c r="I7" s="519"/>
      <c r="J7" s="275" t="s">
        <v>172</v>
      </c>
      <c r="K7" s="526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ht="12.75">
      <c r="A8" s="365" t="s">
        <v>428</v>
      </c>
      <c r="B8" s="367">
        <v>403.51</v>
      </c>
      <c r="C8" s="106">
        <v>83.68</v>
      </c>
      <c r="D8" s="106">
        <v>19.37</v>
      </c>
      <c r="E8" s="106">
        <v>506.56</v>
      </c>
      <c r="F8" s="317">
        <v>378.45</v>
      </c>
      <c r="G8" s="106">
        <v>83.56</v>
      </c>
      <c r="H8" s="106">
        <v>17.76</v>
      </c>
      <c r="I8" s="106">
        <v>479.76</v>
      </c>
      <c r="J8" s="316">
        <v>10.203094015526798</v>
      </c>
      <c r="K8" s="107">
        <v>-6.2</v>
      </c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12.75">
      <c r="A9" s="366" t="s">
        <v>429</v>
      </c>
      <c r="B9" s="368">
        <v>2405.51</v>
      </c>
      <c r="C9" s="110">
        <v>419.88</v>
      </c>
      <c r="D9" s="110">
        <v>111.42</v>
      </c>
      <c r="E9" s="110">
        <v>2936.8</v>
      </c>
      <c r="F9" s="110">
        <v>2431.96</v>
      </c>
      <c r="G9" s="110">
        <v>406.41</v>
      </c>
      <c r="H9" s="110">
        <v>105.05</v>
      </c>
      <c r="I9" s="110">
        <v>2943.42</v>
      </c>
      <c r="J9" s="316">
        <v>62.59794686339396</v>
      </c>
      <c r="K9" s="111">
        <v>1.1</v>
      </c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ht="12.75">
      <c r="A10" s="366" t="s">
        <v>82</v>
      </c>
      <c r="B10" s="368">
        <v>1347.43</v>
      </c>
      <c r="C10" s="110">
        <v>251.32</v>
      </c>
      <c r="D10" s="110">
        <v>67.14</v>
      </c>
      <c r="E10" s="110">
        <v>1665.88</v>
      </c>
      <c r="F10" s="110">
        <v>1254.02</v>
      </c>
      <c r="G10" s="110">
        <v>234.37</v>
      </c>
      <c r="H10" s="110">
        <v>64.37</v>
      </c>
      <c r="I10" s="110">
        <v>1552.76</v>
      </c>
      <c r="J10" s="316">
        <v>33.02267021750331</v>
      </c>
      <c r="K10" s="111">
        <v>-6.9</v>
      </c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 ht="12.75">
      <c r="A11" s="366" t="s">
        <v>47</v>
      </c>
      <c r="B11" s="368">
        <v>3531.48</v>
      </c>
      <c r="C11" s="110">
        <v>357.16</v>
      </c>
      <c r="D11" s="110">
        <v>117.37</v>
      </c>
      <c r="E11" s="110">
        <v>4006.01</v>
      </c>
      <c r="F11" s="110">
        <v>3527.52</v>
      </c>
      <c r="G11" s="110">
        <v>373.79</v>
      </c>
      <c r="H11" s="110">
        <v>123.99</v>
      </c>
      <c r="I11" s="110">
        <v>4025.3</v>
      </c>
      <c r="J11" s="316">
        <v>85.60637473049027</v>
      </c>
      <c r="K11" s="111">
        <v>-0.1</v>
      </c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12.75">
      <c r="A12" s="366" t="s">
        <v>205</v>
      </c>
      <c r="B12" s="368">
        <v>29.78</v>
      </c>
      <c r="C12" s="110">
        <v>4.29</v>
      </c>
      <c r="D12" s="110">
        <v>1.45</v>
      </c>
      <c r="E12" s="110">
        <v>35.52</v>
      </c>
      <c r="F12" s="110">
        <v>32.71</v>
      </c>
      <c r="G12" s="110">
        <v>3.37</v>
      </c>
      <c r="H12" s="110">
        <v>1.66</v>
      </c>
      <c r="I12" s="110">
        <v>37.74</v>
      </c>
      <c r="J12" s="316">
        <v>0.802619576759174</v>
      </c>
      <c r="K12" s="111">
        <v>9.8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12.75">
      <c r="A13" s="366" t="s">
        <v>48</v>
      </c>
      <c r="B13" s="368">
        <v>1514.52</v>
      </c>
      <c r="C13" s="110">
        <v>206.87</v>
      </c>
      <c r="D13" s="110">
        <v>71.03</v>
      </c>
      <c r="E13" s="110">
        <v>1792.43</v>
      </c>
      <c r="F13" s="110">
        <v>1603.12</v>
      </c>
      <c r="G13" s="110">
        <v>197.12</v>
      </c>
      <c r="H13" s="110">
        <v>68.67</v>
      </c>
      <c r="I13" s="110">
        <v>1868.91</v>
      </c>
      <c r="J13" s="316">
        <v>39.74625737151531</v>
      </c>
      <c r="K13" s="111">
        <v>5.8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ht="12.75">
      <c r="A14" s="366" t="s">
        <v>49</v>
      </c>
      <c r="B14" s="368">
        <v>1839.11</v>
      </c>
      <c r="C14" s="110">
        <v>310.17</v>
      </c>
      <c r="D14" s="110">
        <v>94.4</v>
      </c>
      <c r="E14" s="110">
        <v>2243.68</v>
      </c>
      <c r="F14" s="110">
        <v>1668.81</v>
      </c>
      <c r="G14" s="110">
        <v>311.65</v>
      </c>
      <c r="H14" s="110">
        <v>91.62</v>
      </c>
      <c r="I14" s="110">
        <v>2072.08</v>
      </c>
      <c r="J14" s="316">
        <v>44.06708989430708</v>
      </c>
      <c r="K14" s="111">
        <v>-9.3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ht="12.75">
      <c r="A15" s="366" t="s">
        <v>430</v>
      </c>
      <c r="B15" s="368">
        <v>592.07</v>
      </c>
      <c r="C15" s="110">
        <v>68.7</v>
      </c>
      <c r="D15" s="110">
        <v>29.62</v>
      </c>
      <c r="E15" s="110">
        <v>690.39</v>
      </c>
      <c r="F15" s="110">
        <v>601.12</v>
      </c>
      <c r="G15" s="110">
        <v>70.25</v>
      </c>
      <c r="H15" s="110">
        <v>25.44</v>
      </c>
      <c r="I15" s="110">
        <v>696.82</v>
      </c>
      <c r="J15" s="316">
        <v>14.819326271259344</v>
      </c>
      <c r="K15" s="111">
        <v>1.5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ht="12.75">
      <c r="A16" s="366" t="s">
        <v>431</v>
      </c>
      <c r="B16" s="368">
        <v>153.46</v>
      </c>
      <c r="C16" s="110">
        <v>6.5</v>
      </c>
      <c r="D16" s="110">
        <v>3.01</v>
      </c>
      <c r="E16" s="110">
        <v>162.97</v>
      </c>
      <c r="F16" s="110">
        <v>150.54</v>
      </c>
      <c r="G16" s="110">
        <v>6.72</v>
      </c>
      <c r="H16" s="110">
        <v>2.99</v>
      </c>
      <c r="I16" s="110">
        <v>160.25</v>
      </c>
      <c r="J16" s="316">
        <v>3.408049474712709</v>
      </c>
      <c r="K16" s="111">
        <v>-1.9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ht="12.75">
      <c r="A17" s="366" t="s">
        <v>432</v>
      </c>
      <c r="B17" s="368">
        <v>77.4</v>
      </c>
      <c r="C17" s="110">
        <v>63.3</v>
      </c>
      <c r="D17" s="110">
        <v>3.79</v>
      </c>
      <c r="E17" s="110">
        <v>144.49</v>
      </c>
      <c r="F17" s="110">
        <v>76.72</v>
      </c>
      <c r="G17" s="110">
        <v>58.48</v>
      </c>
      <c r="H17" s="110">
        <v>4.06</v>
      </c>
      <c r="I17" s="110">
        <v>139.26</v>
      </c>
      <c r="J17" s="316">
        <v>2.9616534779937087</v>
      </c>
      <c r="K17" s="111">
        <v>-0.9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5" ht="12.75">
      <c r="A18" s="366" t="s">
        <v>50</v>
      </c>
      <c r="B18" s="368">
        <v>168.69</v>
      </c>
      <c r="C18" s="110">
        <v>22.25</v>
      </c>
      <c r="D18" s="110">
        <v>12.86</v>
      </c>
      <c r="E18" s="110">
        <v>203.8</v>
      </c>
      <c r="F18" s="110">
        <v>177.17</v>
      </c>
      <c r="G18" s="110">
        <v>19.57</v>
      </c>
      <c r="H18" s="110">
        <v>12.81</v>
      </c>
      <c r="I18" s="110">
        <v>209.55</v>
      </c>
      <c r="J18" s="316">
        <v>4.456516489398116</v>
      </c>
      <c r="K18" s="111">
        <v>5</v>
      </c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12.75">
      <c r="A19" s="366" t="s">
        <v>32</v>
      </c>
      <c r="B19" s="368">
        <v>163.97</v>
      </c>
      <c r="C19" s="110">
        <v>25.05</v>
      </c>
      <c r="D19" s="110">
        <v>16.54</v>
      </c>
      <c r="E19" s="110">
        <v>205.56</v>
      </c>
      <c r="F19" s="110">
        <v>173.89</v>
      </c>
      <c r="G19" s="110">
        <v>23.52</v>
      </c>
      <c r="H19" s="110">
        <v>14.45</v>
      </c>
      <c r="I19" s="110">
        <v>211.86</v>
      </c>
      <c r="J19" s="316">
        <v>4.505643442824552</v>
      </c>
      <c r="K19" s="111">
        <v>6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ht="12.75">
      <c r="A20" s="366" t="s">
        <v>433</v>
      </c>
      <c r="B20" s="368">
        <v>198.24</v>
      </c>
      <c r="C20" s="110">
        <v>54.04</v>
      </c>
      <c r="D20" s="110">
        <v>11.4</v>
      </c>
      <c r="E20" s="110">
        <v>263.67</v>
      </c>
      <c r="F20" s="110">
        <v>185.05</v>
      </c>
      <c r="G20" s="110">
        <v>48.75</v>
      </c>
      <c r="H20" s="110">
        <v>10.6</v>
      </c>
      <c r="I20" s="110">
        <v>244.4</v>
      </c>
      <c r="J20" s="316">
        <v>5.197674206675732</v>
      </c>
      <c r="K20" s="111">
        <v>-6.6</v>
      </c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ht="12.75">
      <c r="A21" s="366" t="s">
        <v>87</v>
      </c>
      <c r="B21" s="368">
        <v>146.48</v>
      </c>
      <c r="C21" s="110">
        <v>14.74</v>
      </c>
      <c r="D21" s="110">
        <v>14.2</v>
      </c>
      <c r="E21" s="110">
        <v>175.42</v>
      </c>
      <c r="F21" s="110">
        <v>147.29</v>
      </c>
      <c r="G21" s="110">
        <v>13.2</v>
      </c>
      <c r="H21" s="110">
        <v>12.05</v>
      </c>
      <c r="I21" s="110">
        <v>172.54</v>
      </c>
      <c r="J21" s="316">
        <v>3.6694218806048724</v>
      </c>
      <c r="K21" s="111">
        <v>0.6</v>
      </c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 ht="12.75">
      <c r="A22" s="366" t="s">
        <v>53</v>
      </c>
      <c r="B22" s="368">
        <v>622.03</v>
      </c>
      <c r="C22" s="110">
        <v>177.48</v>
      </c>
      <c r="D22" s="110">
        <v>34.16</v>
      </c>
      <c r="E22" s="110">
        <v>833.67</v>
      </c>
      <c r="F22" s="110">
        <v>621.17</v>
      </c>
      <c r="G22" s="110">
        <v>170.58</v>
      </c>
      <c r="H22" s="110">
        <v>31.01</v>
      </c>
      <c r="I22" s="110">
        <v>822.76</v>
      </c>
      <c r="J22" s="316">
        <v>17.497702251573344</v>
      </c>
      <c r="K22" s="111">
        <v>-0.1</v>
      </c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 ht="12.75">
      <c r="A23" s="366" t="s">
        <v>434</v>
      </c>
      <c r="B23" s="368">
        <v>439.77</v>
      </c>
      <c r="C23" s="110">
        <v>45.79</v>
      </c>
      <c r="D23" s="110">
        <v>11.54</v>
      </c>
      <c r="E23" s="110">
        <v>497.1</v>
      </c>
      <c r="F23" s="110">
        <v>446.33</v>
      </c>
      <c r="G23" s="110">
        <v>40.38</v>
      </c>
      <c r="H23" s="110">
        <v>9.59</v>
      </c>
      <c r="I23" s="110">
        <v>496.3</v>
      </c>
      <c r="J23" s="316">
        <v>10.55485150889184</v>
      </c>
      <c r="K23" s="111">
        <v>1.5</v>
      </c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 ht="12.75">
      <c r="A24" s="366" t="s">
        <v>435</v>
      </c>
      <c r="B24" s="368">
        <v>163.64</v>
      </c>
      <c r="C24" s="110">
        <v>93.3</v>
      </c>
      <c r="D24" s="110">
        <v>18.47</v>
      </c>
      <c r="E24" s="110">
        <v>275.41</v>
      </c>
      <c r="F24" s="110">
        <v>160.98</v>
      </c>
      <c r="G24" s="110">
        <v>89.87</v>
      </c>
      <c r="H24" s="110">
        <v>18.85</v>
      </c>
      <c r="I24" s="110">
        <v>269.7</v>
      </c>
      <c r="J24" s="316">
        <v>5.735731315631935</v>
      </c>
      <c r="K24" s="111">
        <v>-1.6</v>
      </c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5" ht="12.75">
      <c r="A25" s="366" t="s">
        <v>54</v>
      </c>
      <c r="B25" s="368">
        <v>36.22</v>
      </c>
      <c r="C25" s="110">
        <v>4.42</v>
      </c>
      <c r="D25" s="110">
        <v>2.21</v>
      </c>
      <c r="E25" s="110">
        <v>42.85</v>
      </c>
      <c r="F25" s="110">
        <v>37.04</v>
      </c>
      <c r="G25" s="110">
        <v>4.13</v>
      </c>
      <c r="H25" s="110">
        <v>1.54</v>
      </c>
      <c r="I25" s="110">
        <v>42.71</v>
      </c>
      <c r="J25" s="316">
        <v>0.90831696140393</v>
      </c>
      <c r="K25" s="111">
        <v>2.3</v>
      </c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:25" ht="12.75">
      <c r="A26" s="366" t="s">
        <v>436</v>
      </c>
      <c r="B26" s="368">
        <v>1162.63</v>
      </c>
      <c r="C26" s="110">
        <v>201.32</v>
      </c>
      <c r="D26" s="110">
        <v>71.21</v>
      </c>
      <c r="E26" s="110">
        <v>1435.16</v>
      </c>
      <c r="F26" s="110">
        <v>1072.8</v>
      </c>
      <c r="G26" s="110">
        <v>197.97</v>
      </c>
      <c r="H26" s="110">
        <v>72.38</v>
      </c>
      <c r="I26" s="110">
        <v>1343.15</v>
      </c>
      <c r="J26" s="316">
        <v>28.564877703340873</v>
      </c>
      <c r="K26" s="111">
        <v>-7.7</v>
      </c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 ht="12.75">
      <c r="A27" s="366" t="s">
        <v>437</v>
      </c>
      <c r="B27" s="368">
        <v>39.65</v>
      </c>
      <c r="C27" s="110">
        <v>181.18</v>
      </c>
      <c r="D27" s="110">
        <v>10.63</v>
      </c>
      <c r="E27" s="110">
        <v>231.46</v>
      </c>
      <c r="F27" s="110">
        <v>44.32</v>
      </c>
      <c r="G27" s="110">
        <v>207.31</v>
      </c>
      <c r="H27" s="110">
        <v>13.05</v>
      </c>
      <c r="I27" s="110">
        <v>264.68</v>
      </c>
      <c r="J27" s="316">
        <v>5.62897057701691</v>
      </c>
      <c r="K27" s="111">
        <v>11.8</v>
      </c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 ht="12.75">
      <c r="A28" s="366" t="s">
        <v>438</v>
      </c>
      <c r="B28" s="368">
        <v>57.38</v>
      </c>
      <c r="C28" s="110">
        <v>7.76</v>
      </c>
      <c r="D28" s="110">
        <v>2.06</v>
      </c>
      <c r="E28" s="110">
        <v>67.2</v>
      </c>
      <c r="F28" s="110">
        <v>58.08</v>
      </c>
      <c r="G28" s="110">
        <v>5.43</v>
      </c>
      <c r="H28" s="110">
        <v>2.27</v>
      </c>
      <c r="I28" s="110">
        <v>65.78</v>
      </c>
      <c r="J28" s="316">
        <v>1.3989484832861279</v>
      </c>
      <c r="K28" s="111">
        <v>1.2</v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 ht="12.75">
      <c r="A29" s="366" t="s">
        <v>439</v>
      </c>
      <c r="B29" s="368">
        <v>2934.29</v>
      </c>
      <c r="C29" s="110">
        <v>288.48</v>
      </c>
      <c r="D29" s="110">
        <v>116.67</v>
      </c>
      <c r="E29" s="110">
        <v>3339.44</v>
      </c>
      <c r="F29" s="110">
        <v>2781</v>
      </c>
      <c r="G29" s="110">
        <v>276.41</v>
      </c>
      <c r="H29" s="110">
        <v>110.4</v>
      </c>
      <c r="I29" s="110">
        <v>3167.81</v>
      </c>
      <c r="J29" s="316">
        <v>67.37006681116796</v>
      </c>
      <c r="K29" s="111">
        <v>-5.2</v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 ht="12.75">
      <c r="A30" s="366" t="s">
        <v>57</v>
      </c>
      <c r="B30" s="368">
        <v>4741.03</v>
      </c>
      <c r="C30" s="110">
        <v>209.41</v>
      </c>
      <c r="D30" s="110">
        <v>118.29</v>
      </c>
      <c r="E30" s="110">
        <v>5068.72</v>
      </c>
      <c r="F30" s="110">
        <v>4694.92</v>
      </c>
      <c r="G30" s="110">
        <v>198.45</v>
      </c>
      <c r="H30" s="110">
        <v>108.05</v>
      </c>
      <c r="I30" s="110">
        <v>5001.42</v>
      </c>
      <c r="J30" s="316">
        <v>106.36559627967324</v>
      </c>
      <c r="K30" s="111">
        <v>-1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ht="12.75">
      <c r="A31" s="366" t="s">
        <v>58</v>
      </c>
      <c r="B31" s="368">
        <v>104.38</v>
      </c>
      <c r="C31" s="110">
        <v>26.6</v>
      </c>
      <c r="D31" s="110">
        <v>2.75</v>
      </c>
      <c r="E31" s="110">
        <v>133.73</v>
      </c>
      <c r="F31" s="110">
        <v>103.56</v>
      </c>
      <c r="G31" s="110">
        <v>26.35</v>
      </c>
      <c r="H31" s="110">
        <v>2.05</v>
      </c>
      <c r="I31" s="110">
        <v>131.96</v>
      </c>
      <c r="J31" s="316">
        <v>2.8064037983344092</v>
      </c>
      <c r="K31" s="111">
        <v>-0.8</v>
      </c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2.75">
      <c r="A32" s="366" t="s">
        <v>59</v>
      </c>
      <c r="B32" s="368">
        <v>127.25</v>
      </c>
      <c r="C32" s="110">
        <v>17.15</v>
      </c>
      <c r="D32" s="110">
        <v>1.39</v>
      </c>
      <c r="E32" s="110">
        <v>145.79</v>
      </c>
      <c r="F32" s="110">
        <v>130.49</v>
      </c>
      <c r="G32" s="110">
        <v>16.22</v>
      </c>
      <c r="H32" s="110">
        <v>1.44</v>
      </c>
      <c r="I32" s="110">
        <v>148.15</v>
      </c>
      <c r="J32" s="316">
        <v>3.150717813907568</v>
      </c>
      <c r="K32" s="111">
        <v>2.5</v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 ht="12.75">
      <c r="A33" s="366" t="s">
        <v>66</v>
      </c>
      <c r="B33" s="368">
        <v>591.78</v>
      </c>
      <c r="C33" s="110">
        <v>124.45</v>
      </c>
      <c r="D33" s="110">
        <v>57.06</v>
      </c>
      <c r="E33" s="110">
        <v>773.28</v>
      </c>
      <c r="F33" s="110">
        <v>629.85</v>
      </c>
      <c r="G33" s="110">
        <v>134.55</v>
      </c>
      <c r="H33" s="110">
        <v>52.07</v>
      </c>
      <c r="I33" s="110">
        <v>816.47</v>
      </c>
      <c r="J33" s="316">
        <v>17.36393232211348</v>
      </c>
      <c r="K33" s="111">
        <v>6.4</v>
      </c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 ht="12.75">
      <c r="A34" s="366" t="s">
        <v>249</v>
      </c>
      <c r="B34" s="368">
        <v>508.73</v>
      </c>
      <c r="C34" s="110">
        <v>128.32</v>
      </c>
      <c r="D34" s="110">
        <v>38.17</v>
      </c>
      <c r="E34" s="110">
        <v>675.22</v>
      </c>
      <c r="F34" s="110">
        <v>543.09</v>
      </c>
      <c r="G34" s="110">
        <v>129.91</v>
      </c>
      <c r="H34" s="110">
        <v>36.31</v>
      </c>
      <c r="I34" s="110">
        <v>709.32</v>
      </c>
      <c r="J34" s="316">
        <v>15.085164763826638</v>
      </c>
      <c r="K34" s="111">
        <v>6.8</v>
      </c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 ht="12.75">
      <c r="A35" s="366" t="s">
        <v>206</v>
      </c>
      <c r="B35" s="368">
        <v>93.97</v>
      </c>
      <c r="C35" s="110">
        <v>112.8</v>
      </c>
      <c r="D35" s="110">
        <v>13.28</v>
      </c>
      <c r="E35" s="110">
        <v>220.05</v>
      </c>
      <c r="F35" s="110">
        <v>99.98</v>
      </c>
      <c r="G35" s="110">
        <v>114.57</v>
      </c>
      <c r="H35" s="110">
        <v>14.9</v>
      </c>
      <c r="I35" s="110">
        <v>229.46</v>
      </c>
      <c r="J35" s="316">
        <v>4.879944040359303</v>
      </c>
      <c r="K35" s="111">
        <v>6.4</v>
      </c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 ht="12.75">
      <c r="A36" s="366" t="s">
        <v>440</v>
      </c>
      <c r="B36" s="368">
        <v>140.77</v>
      </c>
      <c r="C36" s="110">
        <v>154.89</v>
      </c>
      <c r="D36" s="110">
        <v>0.82</v>
      </c>
      <c r="E36" s="110">
        <v>296.48</v>
      </c>
      <c r="F36" s="110">
        <v>141.86</v>
      </c>
      <c r="G36" s="110">
        <v>145.68</v>
      </c>
      <c r="H36" s="110">
        <v>0.83</v>
      </c>
      <c r="I36" s="110">
        <v>288.38</v>
      </c>
      <c r="J36" s="316">
        <v>6.133000358924499</v>
      </c>
      <c r="K36" s="111">
        <v>0.8</v>
      </c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 ht="12.75">
      <c r="A37" s="366" t="s">
        <v>441</v>
      </c>
      <c r="B37" s="368">
        <v>216.46</v>
      </c>
      <c r="C37" s="110">
        <v>139.93</v>
      </c>
      <c r="D37" s="110">
        <v>5.32</v>
      </c>
      <c r="E37" s="110">
        <v>361.71</v>
      </c>
      <c r="F37" s="110">
        <v>217.02</v>
      </c>
      <c r="G37" s="110">
        <v>126.29</v>
      </c>
      <c r="H37" s="110">
        <v>4.25</v>
      </c>
      <c r="I37" s="110">
        <v>347.55</v>
      </c>
      <c r="J37" s="316">
        <v>7.391373447341042</v>
      </c>
      <c r="K37" s="111">
        <v>0.3</v>
      </c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 ht="12.75">
      <c r="A38" s="366" t="s">
        <v>442</v>
      </c>
      <c r="B38" s="368">
        <v>29.51</v>
      </c>
      <c r="C38" s="110">
        <v>10.73</v>
      </c>
      <c r="D38" s="110">
        <v>0.35</v>
      </c>
      <c r="E38" s="110">
        <v>40.59</v>
      </c>
      <c r="F38" s="110">
        <v>26.18</v>
      </c>
      <c r="G38" s="110">
        <v>9.38</v>
      </c>
      <c r="H38" s="110">
        <v>0.34</v>
      </c>
      <c r="I38" s="110">
        <v>35.9</v>
      </c>
      <c r="J38" s="316">
        <v>0.7634881506532684</v>
      </c>
      <c r="K38" s="111">
        <v>-11.3</v>
      </c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5" ht="12.75">
      <c r="A39" s="366" t="s">
        <v>443</v>
      </c>
      <c r="B39" s="368">
        <v>41.77</v>
      </c>
      <c r="C39" s="110">
        <v>18.97</v>
      </c>
      <c r="D39" s="110">
        <v>2.38</v>
      </c>
      <c r="E39" s="110">
        <v>63.13</v>
      </c>
      <c r="F39" s="110">
        <v>40.32</v>
      </c>
      <c r="G39" s="110">
        <v>12.72</v>
      </c>
      <c r="H39" s="110">
        <v>2.32</v>
      </c>
      <c r="I39" s="110">
        <v>55.37</v>
      </c>
      <c r="J39" s="316">
        <v>1.1775581866760854</v>
      </c>
      <c r="K39" s="111">
        <v>-3.5</v>
      </c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 ht="12.75">
      <c r="A40" s="366" t="s">
        <v>60</v>
      </c>
      <c r="B40" s="368">
        <v>775.9</v>
      </c>
      <c r="C40" s="110">
        <v>1540.46</v>
      </c>
      <c r="D40" s="110">
        <v>20</v>
      </c>
      <c r="E40" s="110">
        <v>2336.35</v>
      </c>
      <c r="F40" s="110">
        <v>761.4</v>
      </c>
      <c r="G40" s="110">
        <v>1450.22</v>
      </c>
      <c r="H40" s="110">
        <v>19.71</v>
      </c>
      <c r="I40" s="110">
        <v>2231.33</v>
      </c>
      <c r="J40" s="316">
        <v>47.45387228961441</v>
      </c>
      <c r="K40" s="111">
        <v>-1.9</v>
      </c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1:25" ht="12.75">
      <c r="A41" s="366" t="s">
        <v>444</v>
      </c>
      <c r="B41" s="368">
        <v>46.68</v>
      </c>
      <c r="C41" s="110">
        <v>153.12</v>
      </c>
      <c r="D41" s="110">
        <v>1.14</v>
      </c>
      <c r="E41" s="110">
        <v>200.93</v>
      </c>
      <c r="F41" s="110">
        <v>46.68</v>
      </c>
      <c r="G41" s="110">
        <v>146.86</v>
      </c>
      <c r="H41" s="110">
        <v>1.17</v>
      </c>
      <c r="I41" s="110">
        <v>194.71</v>
      </c>
      <c r="J41" s="316">
        <v>4.140913031022225</v>
      </c>
      <c r="K41" s="111">
        <v>0</v>
      </c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</row>
    <row r="42" spans="1:25" ht="12.75">
      <c r="A42" s="366" t="s">
        <v>445</v>
      </c>
      <c r="B42" s="368">
        <v>519.59</v>
      </c>
      <c r="C42" s="110">
        <v>85.65</v>
      </c>
      <c r="D42" s="110">
        <v>28.62</v>
      </c>
      <c r="E42" s="110">
        <v>633.86</v>
      </c>
      <c r="F42" s="110">
        <v>573.74</v>
      </c>
      <c r="G42" s="110">
        <v>81.29</v>
      </c>
      <c r="H42" s="110">
        <v>31.44</v>
      </c>
      <c r="I42" s="110">
        <v>686.47</v>
      </c>
      <c r="J42" s="316">
        <v>14.599211999413624</v>
      </c>
      <c r="K42" s="111">
        <v>10.4</v>
      </c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 spans="1:25" ht="12.75">
      <c r="A43" s="366" t="s">
        <v>446</v>
      </c>
      <c r="B43" s="368">
        <v>2525.71</v>
      </c>
      <c r="C43" s="110">
        <v>837.59</v>
      </c>
      <c r="D43" s="110">
        <v>105.4</v>
      </c>
      <c r="E43" s="110">
        <v>3468.7</v>
      </c>
      <c r="F43" s="110">
        <v>2430.94</v>
      </c>
      <c r="G43" s="110">
        <v>777.35</v>
      </c>
      <c r="H43" s="110">
        <v>102.17</v>
      </c>
      <c r="I43" s="110">
        <v>3310.46</v>
      </c>
      <c r="J43" s="316">
        <v>70.40381568834593</v>
      </c>
      <c r="K43" s="111">
        <v>-3.8</v>
      </c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5" ht="12.75">
      <c r="A44" s="366" t="s">
        <v>72</v>
      </c>
      <c r="B44" s="368">
        <v>1884.04</v>
      </c>
      <c r="C44" s="110">
        <v>1005.87</v>
      </c>
      <c r="D44" s="110">
        <v>38.04</v>
      </c>
      <c r="E44" s="110">
        <v>2927.96</v>
      </c>
      <c r="F44" s="110">
        <v>1899.03</v>
      </c>
      <c r="G44" s="110">
        <v>998.92</v>
      </c>
      <c r="H44" s="110">
        <v>38.97</v>
      </c>
      <c r="I44" s="110">
        <v>2936.91</v>
      </c>
      <c r="J44" s="316">
        <v>62.45949817646491</v>
      </c>
      <c r="K44" s="111">
        <v>0.8</v>
      </c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1:25" ht="12.75">
      <c r="A45" s="366" t="s">
        <v>447</v>
      </c>
      <c r="B45" s="368">
        <v>434.94</v>
      </c>
      <c r="C45" s="110">
        <v>41.18</v>
      </c>
      <c r="D45" s="110">
        <v>7.81</v>
      </c>
      <c r="E45" s="110">
        <v>483.93</v>
      </c>
      <c r="F45" s="110">
        <v>450.39</v>
      </c>
      <c r="G45" s="110">
        <v>36.67</v>
      </c>
      <c r="H45" s="110">
        <v>7.23</v>
      </c>
      <c r="I45" s="110">
        <v>494.3</v>
      </c>
      <c r="J45" s="316">
        <v>10.512317350081073</v>
      </c>
      <c r="K45" s="111">
        <v>3.6</v>
      </c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1:25" ht="12.75">
      <c r="A46" s="366" t="s">
        <v>448</v>
      </c>
      <c r="B46" s="368">
        <v>224.52</v>
      </c>
      <c r="C46" s="110">
        <v>19.63</v>
      </c>
      <c r="D46" s="110">
        <v>3.36</v>
      </c>
      <c r="E46" s="110">
        <v>247.51</v>
      </c>
      <c r="F46" s="110">
        <v>251.53</v>
      </c>
      <c r="G46" s="110">
        <v>15.62</v>
      </c>
      <c r="H46" s="110">
        <v>2.82</v>
      </c>
      <c r="I46" s="110">
        <v>269.97</v>
      </c>
      <c r="J46" s="316">
        <v>5.741473427071389</v>
      </c>
      <c r="K46" s="111">
        <v>12</v>
      </c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2.75">
      <c r="A47" s="360"/>
      <c r="B47" s="110"/>
      <c r="C47" s="110"/>
      <c r="D47" s="110"/>
      <c r="E47" s="110"/>
      <c r="F47" s="110"/>
      <c r="G47" s="110"/>
      <c r="H47" s="110"/>
      <c r="I47" s="110"/>
      <c r="J47" s="316"/>
      <c r="K47" s="111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:25" ht="15.75" customHeight="1" thickBot="1">
      <c r="A48" s="361" t="s">
        <v>256</v>
      </c>
      <c r="B48" s="117">
        <v>30843.42</v>
      </c>
      <c r="C48" s="117">
        <v>7438.04</v>
      </c>
      <c r="D48" s="117">
        <v>1266.91</v>
      </c>
      <c r="E48" s="117">
        <v>39548.36</v>
      </c>
      <c r="F48" s="117">
        <v>30490.72</v>
      </c>
      <c r="G48" s="117">
        <v>7197.04</v>
      </c>
      <c r="H48" s="117">
        <v>1230.28</v>
      </c>
      <c r="I48" s="117">
        <v>38918.05</v>
      </c>
      <c r="J48" s="362">
        <v>827.673259652686</v>
      </c>
      <c r="K48" s="118">
        <v>-1.1</v>
      </c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24" ht="12.75">
      <c r="A49" s="516" t="s">
        <v>207</v>
      </c>
      <c r="B49" s="516"/>
      <c r="C49" s="516"/>
      <c r="D49" s="516"/>
      <c r="E49" s="516"/>
      <c r="F49" s="516"/>
      <c r="G49" s="516"/>
      <c r="H49" s="516"/>
      <c r="I49" s="211"/>
      <c r="J49" s="211"/>
      <c r="K49" s="264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ht="12.75">
      <c r="A50" s="517" t="s">
        <v>208</v>
      </c>
      <c r="B50" s="517"/>
      <c r="C50" s="517"/>
      <c r="D50" s="517"/>
      <c r="E50" s="517"/>
      <c r="F50" s="517"/>
      <c r="G50" s="517"/>
      <c r="I50" s="9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="407" customFormat="1" ht="12.75">
      <c r="A51" s="407" t="s">
        <v>426</v>
      </c>
    </row>
    <row r="52" s="407" customFormat="1" ht="12.75">
      <c r="A52" s="407" t="s">
        <v>427</v>
      </c>
    </row>
    <row r="53" spans="1:32" s="91" customFormat="1" ht="14.25">
      <c r="A53" s="522" t="s">
        <v>271</v>
      </c>
      <c r="B53" s="522"/>
      <c r="C53" s="522"/>
      <c r="D53" s="522"/>
      <c r="E53" s="522"/>
      <c r="F53" s="522"/>
      <c r="G53" s="522"/>
      <c r="H53" s="522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</row>
    <row r="54" spans="1:25" ht="12.75">
      <c r="A54" s="407" t="s">
        <v>209</v>
      </c>
      <c r="B54" s="407"/>
      <c r="C54" s="407"/>
      <c r="D54" s="407"/>
      <c r="E54" s="32"/>
      <c r="F54" s="32"/>
      <c r="G54" s="32"/>
      <c r="H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</row>
    <row r="55" spans="1:3" ht="12.75">
      <c r="A55" s="407" t="s">
        <v>451</v>
      </c>
      <c r="B55" s="407"/>
      <c r="C55" s="407"/>
    </row>
    <row r="56" spans="1:25" ht="12.75">
      <c r="A56" s="32"/>
      <c r="B56" s="34"/>
      <c r="C56" s="34"/>
      <c r="D56" s="34"/>
      <c r="E56" s="32"/>
      <c r="F56" s="32"/>
      <c r="G56" s="32"/>
      <c r="H56" s="32"/>
      <c r="I56" s="34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</row>
    <row r="57" spans="1:25" ht="12.75">
      <c r="A57" s="32"/>
      <c r="B57" s="34"/>
      <c r="C57" s="34"/>
      <c r="D57" s="34"/>
      <c r="E57" s="32"/>
      <c r="F57" s="32"/>
      <c r="G57" s="32"/>
      <c r="H57" s="32"/>
      <c r="I57" s="34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</row>
    <row r="58" spans="1:25" ht="12.75">
      <c r="A58" s="32"/>
      <c r="B58" s="34"/>
      <c r="C58" s="34"/>
      <c r="D58" s="34"/>
      <c r="E58" s="32"/>
      <c r="F58" s="32"/>
      <c r="G58" s="32"/>
      <c r="H58" s="32"/>
      <c r="I58" s="34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</row>
    <row r="59" spans="1:25" ht="12.75">
      <c r="A59" s="32"/>
      <c r="B59" s="34"/>
      <c r="C59" s="34"/>
      <c r="D59" s="34"/>
      <c r="E59" s="32"/>
      <c r="F59" s="32"/>
      <c r="G59" s="32"/>
      <c r="H59" s="32"/>
      <c r="I59" s="34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</row>
    <row r="60" spans="1:25" ht="12.75">
      <c r="A60" s="32"/>
      <c r="B60" s="34"/>
      <c r="C60" s="34"/>
      <c r="D60" s="34"/>
      <c r="E60" s="32"/>
      <c r="F60" s="32"/>
      <c r="G60" s="32"/>
      <c r="H60" s="32"/>
      <c r="I60" s="34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</row>
    <row r="61" spans="1:25" ht="12.75">
      <c r="A61" s="32"/>
      <c r="B61" s="34"/>
      <c r="C61" s="34"/>
      <c r="D61" s="34"/>
      <c r="E61" s="32"/>
      <c r="F61" s="32"/>
      <c r="G61" s="32"/>
      <c r="H61" s="32"/>
      <c r="I61" s="34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</row>
    <row r="62" spans="1:25" ht="12.75">
      <c r="A62" s="32"/>
      <c r="B62" s="34"/>
      <c r="C62" s="34"/>
      <c r="D62" s="34"/>
      <c r="E62" s="32"/>
      <c r="F62" s="32"/>
      <c r="G62" s="32"/>
      <c r="H62" s="32"/>
      <c r="I62" s="34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</row>
    <row r="63" spans="1:25" ht="12.75">
      <c r="A63" s="32"/>
      <c r="B63" s="34"/>
      <c r="C63" s="34"/>
      <c r="D63" s="34"/>
      <c r="E63" s="32"/>
      <c r="F63" s="32"/>
      <c r="G63" s="32"/>
      <c r="H63" s="32"/>
      <c r="I63" s="34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</row>
    <row r="64" spans="1:25" ht="12.75">
      <c r="A64" s="32"/>
      <c r="B64" s="34"/>
      <c r="C64" s="34"/>
      <c r="D64" s="34"/>
      <c r="E64" s="32"/>
      <c r="F64" s="32"/>
      <c r="G64" s="32"/>
      <c r="H64" s="32"/>
      <c r="I64" s="34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</row>
    <row r="65" spans="1:25" ht="12.75">
      <c r="A65" s="32"/>
      <c r="B65" s="34"/>
      <c r="C65" s="34"/>
      <c r="D65" s="34"/>
      <c r="E65" s="32"/>
      <c r="F65" s="32"/>
      <c r="G65" s="32"/>
      <c r="H65" s="32"/>
      <c r="I65" s="34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</row>
    <row r="66" spans="1:25" ht="12.75">
      <c r="A66" s="32"/>
      <c r="B66" s="34"/>
      <c r="C66" s="34"/>
      <c r="D66" s="34"/>
      <c r="E66" s="32"/>
      <c r="F66" s="32"/>
      <c r="G66" s="32"/>
      <c r="H66" s="32"/>
      <c r="I66" s="34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</row>
    <row r="67" spans="1:25" ht="12.75">
      <c r="A67" s="32"/>
      <c r="B67" s="34"/>
      <c r="C67" s="34"/>
      <c r="D67" s="34"/>
      <c r="E67" s="32"/>
      <c r="F67" s="32"/>
      <c r="G67" s="32"/>
      <c r="H67" s="32"/>
      <c r="I67" s="34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</row>
    <row r="68" spans="1:25" ht="12.75">
      <c r="A68" s="32"/>
      <c r="B68" s="34"/>
      <c r="C68" s="34"/>
      <c r="D68" s="34"/>
      <c r="E68" s="32"/>
      <c r="F68" s="32"/>
      <c r="G68" s="32"/>
      <c r="H68" s="32"/>
      <c r="I68" s="34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</row>
    <row r="69" spans="1:25" ht="12.75">
      <c r="A69" s="32"/>
      <c r="B69" s="34"/>
      <c r="C69" s="34"/>
      <c r="D69" s="34"/>
      <c r="E69" s="32"/>
      <c r="F69" s="32"/>
      <c r="G69" s="32"/>
      <c r="H69" s="32"/>
      <c r="I69" s="34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</row>
    <row r="70" spans="1:25" ht="12.75">
      <c r="A70" s="32"/>
      <c r="B70" s="34"/>
      <c r="C70" s="34"/>
      <c r="D70" s="34"/>
      <c r="E70" s="32"/>
      <c r="F70" s="32"/>
      <c r="G70" s="32"/>
      <c r="H70" s="32"/>
      <c r="I70" s="34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</row>
    <row r="71" spans="1:25" ht="12.75">
      <c r="A71" s="32"/>
      <c r="B71" s="34"/>
      <c r="C71" s="34"/>
      <c r="D71" s="34"/>
      <c r="E71" s="32"/>
      <c r="F71" s="32"/>
      <c r="G71" s="32"/>
      <c r="H71" s="32"/>
      <c r="I71" s="34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</row>
    <row r="72" spans="1:25" ht="12.75">
      <c r="A72" s="32"/>
      <c r="B72" s="34"/>
      <c r="C72" s="34"/>
      <c r="D72" s="34"/>
      <c r="E72" s="32"/>
      <c r="F72" s="32"/>
      <c r="G72" s="32"/>
      <c r="H72" s="32"/>
      <c r="I72" s="34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</row>
    <row r="73" spans="1:25" ht="12.75">
      <c r="A73" s="32"/>
      <c r="B73" s="34"/>
      <c r="C73" s="34"/>
      <c r="D73" s="34"/>
      <c r="E73" s="32"/>
      <c r="F73" s="32"/>
      <c r="G73" s="32"/>
      <c r="H73" s="32"/>
      <c r="I73" s="34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</row>
    <row r="74" spans="1:25" ht="12.75">
      <c r="A74" s="32"/>
      <c r="B74" s="34"/>
      <c r="C74" s="34"/>
      <c r="D74" s="34"/>
      <c r="E74" s="32"/>
      <c r="F74" s="32"/>
      <c r="G74" s="32"/>
      <c r="H74" s="32"/>
      <c r="I74" s="34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</row>
    <row r="75" spans="1:25" ht="12.75">
      <c r="A75" s="32"/>
      <c r="B75" s="34"/>
      <c r="C75" s="34"/>
      <c r="D75" s="34"/>
      <c r="E75" s="32"/>
      <c r="F75" s="32"/>
      <c r="G75" s="32"/>
      <c r="H75" s="32"/>
      <c r="I75" s="34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</row>
    <row r="76" spans="1:25" ht="12.75">
      <c r="A76" s="32"/>
      <c r="B76" s="34"/>
      <c r="C76" s="34"/>
      <c r="D76" s="34"/>
      <c r="E76" s="32"/>
      <c r="F76" s="32"/>
      <c r="G76" s="32"/>
      <c r="H76" s="32"/>
      <c r="I76" s="34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</row>
    <row r="77" spans="1:25" ht="12.75">
      <c r="A77" s="32"/>
      <c r="B77" s="34"/>
      <c r="C77" s="34"/>
      <c r="D77" s="34"/>
      <c r="E77" s="32"/>
      <c r="F77" s="32"/>
      <c r="G77" s="32"/>
      <c r="H77" s="32"/>
      <c r="I77" s="34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</row>
    <row r="78" spans="1:25" ht="12.75">
      <c r="A78" s="32"/>
      <c r="B78" s="34"/>
      <c r="C78" s="34"/>
      <c r="D78" s="34"/>
      <c r="E78" s="32"/>
      <c r="F78" s="32"/>
      <c r="G78" s="32"/>
      <c r="H78" s="32"/>
      <c r="I78" s="34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</row>
    <row r="79" spans="1:25" ht="12.75">
      <c r="A79" s="32"/>
      <c r="B79" s="34"/>
      <c r="C79" s="34"/>
      <c r="D79" s="34"/>
      <c r="E79" s="32"/>
      <c r="F79" s="32"/>
      <c r="G79" s="32"/>
      <c r="H79" s="32"/>
      <c r="I79" s="34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</row>
    <row r="80" spans="1:25" ht="12.75">
      <c r="A80" s="32"/>
      <c r="B80" s="34"/>
      <c r="C80" s="34"/>
      <c r="D80" s="34"/>
      <c r="E80" s="32"/>
      <c r="F80" s="32"/>
      <c r="G80" s="32"/>
      <c r="H80" s="32"/>
      <c r="I80" s="34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</row>
    <row r="81" spans="1:25" ht="12.75">
      <c r="A81" s="32"/>
      <c r="B81" s="34"/>
      <c r="C81" s="34"/>
      <c r="D81" s="34"/>
      <c r="E81" s="32"/>
      <c r="F81" s="32"/>
      <c r="G81" s="32"/>
      <c r="H81" s="32"/>
      <c r="I81" s="34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</row>
    <row r="82" spans="1:25" ht="12.75">
      <c r="A82" s="32"/>
      <c r="B82" s="34"/>
      <c r="C82" s="34"/>
      <c r="D82" s="34"/>
      <c r="E82" s="32"/>
      <c r="F82" s="32"/>
      <c r="G82" s="32"/>
      <c r="H82" s="32"/>
      <c r="I82" s="34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</row>
    <row r="83" spans="1:25" ht="12.75">
      <c r="A83" s="32"/>
      <c r="B83" s="34"/>
      <c r="C83" s="34"/>
      <c r="D83" s="34"/>
      <c r="E83" s="32"/>
      <c r="F83" s="32"/>
      <c r="G83" s="32"/>
      <c r="H83" s="32"/>
      <c r="I83" s="34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</row>
    <row r="84" spans="1:25" ht="12.75">
      <c r="A84" s="32"/>
      <c r="B84" s="34"/>
      <c r="C84" s="34"/>
      <c r="D84" s="34"/>
      <c r="E84" s="32"/>
      <c r="F84" s="32"/>
      <c r="G84" s="32"/>
      <c r="H84" s="32"/>
      <c r="I84" s="34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</row>
    <row r="85" spans="1:25" ht="12.75">
      <c r="A85" s="32"/>
      <c r="B85" s="34"/>
      <c r="C85" s="34"/>
      <c r="D85" s="34"/>
      <c r="E85" s="32"/>
      <c r="F85" s="32"/>
      <c r="G85" s="32"/>
      <c r="H85" s="32"/>
      <c r="I85" s="34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</row>
    <row r="86" spans="1:25" ht="12.75">
      <c r="A86" s="32"/>
      <c r="B86" s="34"/>
      <c r="C86" s="34"/>
      <c r="D86" s="34"/>
      <c r="E86" s="32"/>
      <c r="F86" s="32"/>
      <c r="G86" s="32"/>
      <c r="H86" s="32"/>
      <c r="I86" s="34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</row>
    <row r="87" spans="1:25" ht="12.75">
      <c r="A87" s="32"/>
      <c r="B87" s="34"/>
      <c r="C87" s="34"/>
      <c r="D87" s="34"/>
      <c r="E87" s="32"/>
      <c r="F87" s="32"/>
      <c r="G87" s="32"/>
      <c r="H87" s="32"/>
      <c r="I87" s="34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</row>
    <row r="88" spans="1:25" ht="12.75">
      <c r="A88" s="32"/>
      <c r="B88" s="34"/>
      <c r="C88" s="34"/>
      <c r="D88" s="34"/>
      <c r="E88" s="32"/>
      <c r="F88" s="32"/>
      <c r="G88" s="32"/>
      <c r="H88" s="32"/>
      <c r="I88" s="34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</row>
    <row r="89" spans="1:25" ht="12.75">
      <c r="A89" s="32"/>
      <c r="B89" s="34"/>
      <c r="C89" s="34"/>
      <c r="D89" s="34"/>
      <c r="E89" s="32"/>
      <c r="F89" s="32"/>
      <c r="G89" s="32"/>
      <c r="H89" s="32"/>
      <c r="I89" s="34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</row>
    <row r="90" spans="1:25" ht="12.75">
      <c r="A90" s="32"/>
      <c r="B90" s="34"/>
      <c r="C90" s="34"/>
      <c r="D90" s="34"/>
      <c r="E90" s="32"/>
      <c r="F90" s="32"/>
      <c r="G90" s="32"/>
      <c r="H90" s="32"/>
      <c r="I90" s="34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</row>
    <row r="91" spans="1:25" ht="12.75">
      <c r="A91" s="32"/>
      <c r="B91" s="34"/>
      <c r="C91" s="34"/>
      <c r="D91" s="34"/>
      <c r="E91" s="32"/>
      <c r="F91" s="32"/>
      <c r="G91" s="32"/>
      <c r="H91" s="32"/>
      <c r="I91" s="34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</row>
    <row r="92" spans="1:25" ht="12.75">
      <c r="A92" s="32"/>
      <c r="B92" s="34"/>
      <c r="C92" s="34"/>
      <c r="D92" s="34"/>
      <c r="E92" s="32"/>
      <c r="F92" s="32"/>
      <c r="G92" s="32"/>
      <c r="H92" s="32"/>
      <c r="I92" s="34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</row>
    <row r="93" spans="1:25" ht="12.75">
      <c r="A93" s="32"/>
      <c r="B93" s="34"/>
      <c r="C93" s="34"/>
      <c r="D93" s="34"/>
      <c r="E93" s="32"/>
      <c r="F93" s="32"/>
      <c r="G93" s="32"/>
      <c r="H93" s="32"/>
      <c r="I93" s="34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</row>
    <row r="94" spans="1:25" ht="12.75">
      <c r="A94" s="32"/>
      <c r="B94" s="34"/>
      <c r="C94" s="34"/>
      <c r="D94" s="34"/>
      <c r="E94" s="32"/>
      <c r="F94" s="32"/>
      <c r="G94" s="32"/>
      <c r="H94" s="32"/>
      <c r="I94" s="34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</row>
    <row r="95" spans="1:25" ht="12.75">
      <c r="A95" s="32"/>
      <c r="B95" s="34"/>
      <c r="C95" s="34"/>
      <c r="D95" s="34"/>
      <c r="E95" s="32"/>
      <c r="F95" s="32"/>
      <c r="G95" s="32"/>
      <c r="H95" s="32"/>
      <c r="I95" s="34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</row>
    <row r="96" spans="1:25" ht="12.75">
      <c r="A96" s="32"/>
      <c r="B96" s="34"/>
      <c r="C96" s="34"/>
      <c r="D96" s="34"/>
      <c r="E96" s="32"/>
      <c r="F96" s="32"/>
      <c r="G96" s="32"/>
      <c r="H96" s="32"/>
      <c r="I96" s="34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</row>
    <row r="97" spans="1:25" ht="12.75">
      <c r="A97" s="32"/>
      <c r="B97" s="34"/>
      <c r="C97" s="34"/>
      <c r="D97" s="34"/>
      <c r="E97" s="32"/>
      <c r="F97" s="32"/>
      <c r="G97" s="32"/>
      <c r="H97" s="32"/>
      <c r="I97" s="34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</row>
    <row r="98" spans="1:25" ht="12.75">
      <c r="A98" s="32"/>
      <c r="B98" s="34"/>
      <c r="C98" s="34"/>
      <c r="D98" s="34"/>
      <c r="E98" s="32"/>
      <c r="F98" s="32"/>
      <c r="G98" s="32"/>
      <c r="H98" s="32"/>
      <c r="I98" s="34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</row>
    <row r="99" spans="1:25" ht="12.75">
      <c r="A99" s="32"/>
      <c r="B99" s="34"/>
      <c r="C99" s="34"/>
      <c r="D99" s="34"/>
      <c r="E99" s="32"/>
      <c r="F99" s="32"/>
      <c r="G99" s="32"/>
      <c r="H99" s="32"/>
      <c r="I99" s="34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</row>
    <row r="100" spans="1:25" ht="12.75">
      <c r="A100" s="32"/>
      <c r="B100" s="34"/>
      <c r="C100" s="34"/>
      <c r="D100" s="34"/>
      <c r="E100" s="32"/>
      <c r="F100" s="32"/>
      <c r="G100" s="32"/>
      <c r="H100" s="32"/>
      <c r="I100" s="34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</row>
    <row r="101" spans="1:25" ht="12.75">
      <c r="A101" s="32"/>
      <c r="B101" s="34"/>
      <c r="C101" s="34"/>
      <c r="D101" s="34"/>
      <c r="E101" s="32"/>
      <c r="F101" s="32"/>
      <c r="G101" s="32"/>
      <c r="H101" s="32"/>
      <c r="I101" s="34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</row>
    <row r="102" spans="1:25" ht="12.75">
      <c r="A102" s="32"/>
      <c r="B102" s="34"/>
      <c r="C102" s="34"/>
      <c r="D102" s="34"/>
      <c r="E102" s="32"/>
      <c r="F102" s="32"/>
      <c r="G102" s="32"/>
      <c r="H102" s="32"/>
      <c r="I102" s="34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</row>
    <row r="103" spans="1:25" ht="12.75">
      <c r="A103" s="32"/>
      <c r="B103" s="34"/>
      <c r="C103" s="34"/>
      <c r="D103" s="34"/>
      <c r="E103" s="32"/>
      <c r="F103" s="32"/>
      <c r="G103" s="32"/>
      <c r="H103" s="32"/>
      <c r="I103" s="34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</row>
    <row r="104" spans="1:25" ht="12.75">
      <c r="A104" s="32"/>
      <c r="B104" s="34"/>
      <c r="C104" s="34"/>
      <c r="D104" s="34"/>
      <c r="E104" s="32"/>
      <c r="F104" s="32"/>
      <c r="G104" s="32"/>
      <c r="H104" s="32"/>
      <c r="I104" s="34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</row>
    <row r="105" spans="1:25" ht="12.75">
      <c r="A105" s="32"/>
      <c r="B105" s="34"/>
      <c r="C105" s="34"/>
      <c r="D105" s="34"/>
      <c r="E105" s="32"/>
      <c r="F105" s="32"/>
      <c r="G105" s="32"/>
      <c r="H105" s="32"/>
      <c r="I105" s="34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</row>
    <row r="106" spans="1:25" ht="12.75">
      <c r="A106" s="32"/>
      <c r="B106" s="34"/>
      <c r="C106" s="34"/>
      <c r="D106" s="34"/>
      <c r="E106" s="32"/>
      <c r="F106" s="32"/>
      <c r="G106" s="32"/>
      <c r="H106" s="32"/>
      <c r="I106" s="34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</row>
    <row r="107" spans="1:25" ht="12.75">
      <c r="A107" s="32"/>
      <c r="B107" s="34"/>
      <c r="C107" s="34"/>
      <c r="D107" s="34"/>
      <c r="E107" s="32"/>
      <c r="F107" s="32"/>
      <c r="G107" s="32"/>
      <c r="H107" s="32"/>
      <c r="I107" s="34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</row>
    <row r="108" spans="1:25" ht="12.75">
      <c r="A108" s="32"/>
      <c r="B108" s="34"/>
      <c r="C108" s="34"/>
      <c r="D108" s="34"/>
      <c r="E108" s="32"/>
      <c r="F108" s="32"/>
      <c r="G108" s="32"/>
      <c r="H108" s="32"/>
      <c r="I108" s="34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</row>
    <row r="109" spans="1:25" ht="12.75">
      <c r="A109" s="32"/>
      <c r="B109" s="34"/>
      <c r="C109" s="34"/>
      <c r="D109" s="34"/>
      <c r="E109" s="32"/>
      <c r="F109" s="32"/>
      <c r="G109" s="32"/>
      <c r="H109" s="32"/>
      <c r="I109" s="34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</row>
    <row r="110" spans="1:25" ht="12.75">
      <c r="A110" s="32"/>
      <c r="B110" s="34"/>
      <c r="C110" s="34"/>
      <c r="D110" s="34"/>
      <c r="E110" s="32"/>
      <c r="F110" s="32"/>
      <c r="G110" s="32"/>
      <c r="H110" s="32"/>
      <c r="I110" s="34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</row>
    <row r="111" spans="1:25" ht="12.75">
      <c r="A111" s="32"/>
      <c r="B111" s="34"/>
      <c r="C111" s="34"/>
      <c r="D111" s="34"/>
      <c r="E111" s="32"/>
      <c r="F111" s="32"/>
      <c r="G111" s="32"/>
      <c r="H111" s="32"/>
      <c r="I111" s="34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</row>
    <row r="112" spans="1:25" ht="12.75">
      <c r="A112" s="32"/>
      <c r="B112" s="34"/>
      <c r="C112" s="34"/>
      <c r="D112" s="34"/>
      <c r="E112" s="32"/>
      <c r="F112" s="32"/>
      <c r="G112" s="32"/>
      <c r="H112" s="32"/>
      <c r="I112" s="34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</row>
    <row r="113" spans="1:25" ht="12.75">
      <c r="A113" s="32"/>
      <c r="B113" s="34"/>
      <c r="C113" s="34"/>
      <c r="D113" s="34"/>
      <c r="E113" s="32"/>
      <c r="F113" s="32"/>
      <c r="G113" s="32"/>
      <c r="H113" s="32"/>
      <c r="I113" s="34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</row>
    <row r="114" spans="1:25" ht="12.75">
      <c r="A114" s="32"/>
      <c r="B114" s="34"/>
      <c r="C114" s="34"/>
      <c r="D114" s="34"/>
      <c r="E114" s="32"/>
      <c r="F114" s="32"/>
      <c r="G114" s="32"/>
      <c r="H114" s="32"/>
      <c r="I114" s="34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</row>
    <row r="115" spans="1:25" ht="12.75">
      <c r="A115" s="32"/>
      <c r="B115" s="34"/>
      <c r="C115" s="34"/>
      <c r="D115" s="34"/>
      <c r="E115" s="32"/>
      <c r="F115" s="32"/>
      <c r="G115" s="32"/>
      <c r="H115" s="32"/>
      <c r="I115" s="34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</row>
    <row r="116" spans="1:25" ht="12.75">
      <c r="A116" s="32"/>
      <c r="B116" s="34"/>
      <c r="C116" s="34"/>
      <c r="D116" s="34"/>
      <c r="E116" s="32"/>
      <c r="F116" s="32"/>
      <c r="G116" s="32"/>
      <c r="H116" s="32"/>
      <c r="I116" s="34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</row>
    <row r="117" spans="1:25" ht="12.75">
      <c r="A117" s="32"/>
      <c r="B117" s="34"/>
      <c r="C117" s="34"/>
      <c r="D117" s="34"/>
      <c r="E117" s="32"/>
      <c r="F117" s="32"/>
      <c r="G117" s="32"/>
      <c r="H117" s="32"/>
      <c r="I117" s="34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</row>
    <row r="118" spans="1:25" ht="12.75">
      <c r="A118" s="32"/>
      <c r="B118" s="34"/>
      <c r="C118" s="34"/>
      <c r="D118" s="34"/>
      <c r="E118" s="32"/>
      <c r="F118" s="32"/>
      <c r="G118" s="32"/>
      <c r="H118" s="32"/>
      <c r="I118" s="34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</row>
    <row r="119" spans="1:25" ht="12.75">
      <c r="A119" s="32"/>
      <c r="B119" s="34"/>
      <c r="C119" s="34"/>
      <c r="D119" s="34"/>
      <c r="E119" s="32"/>
      <c r="F119" s="32"/>
      <c r="G119" s="32"/>
      <c r="H119" s="32"/>
      <c r="I119" s="34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</row>
    <row r="120" spans="1:25" ht="12.75">
      <c r="A120" s="32"/>
      <c r="B120" s="34"/>
      <c r="C120" s="34"/>
      <c r="D120" s="34"/>
      <c r="E120" s="32"/>
      <c r="F120" s="32"/>
      <c r="G120" s="32"/>
      <c r="H120" s="32"/>
      <c r="I120" s="34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</row>
    <row r="121" spans="1:25" ht="12.75">
      <c r="A121" s="32"/>
      <c r="B121" s="34"/>
      <c r="C121" s="34"/>
      <c r="D121" s="34"/>
      <c r="E121" s="32"/>
      <c r="F121" s="32"/>
      <c r="G121" s="32"/>
      <c r="H121" s="32"/>
      <c r="I121" s="34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</row>
    <row r="122" spans="1:25" ht="12.75">
      <c r="A122" s="32"/>
      <c r="B122" s="34"/>
      <c r="C122" s="34"/>
      <c r="D122" s="34"/>
      <c r="E122" s="32"/>
      <c r="F122" s="32"/>
      <c r="G122" s="32"/>
      <c r="H122" s="32"/>
      <c r="I122" s="34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</row>
    <row r="123" spans="1:25" ht="12.75">
      <c r="A123" s="32"/>
      <c r="B123" s="34"/>
      <c r="C123" s="34"/>
      <c r="D123" s="34"/>
      <c r="E123" s="32"/>
      <c r="F123" s="32"/>
      <c r="G123" s="32"/>
      <c r="H123" s="32"/>
      <c r="I123" s="34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</row>
    <row r="124" spans="1:25" ht="12.75">
      <c r="A124" s="32"/>
      <c r="B124" s="34"/>
      <c r="C124" s="34"/>
      <c r="D124" s="34"/>
      <c r="E124" s="32"/>
      <c r="F124" s="32"/>
      <c r="G124" s="32"/>
      <c r="H124" s="32"/>
      <c r="I124" s="34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</row>
    <row r="125" spans="1:25" ht="12.75">
      <c r="A125" s="32"/>
      <c r="B125" s="34"/>
      <c r="C125" s="34"/>
      <c r="D125" s="34"/>
      <c r="E125" s="32"/>
      <c r="F125" s="32"/>
      <c r="G125" s="32"/>
      <c r="H125" s="32"/>
      <c r="I125" s="34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</row>
    <row r="126" spans="1:25" ht="12.75">
      <c r="A126" s="32"/>
      <c r="B126" s="34"/>
      <c r="C126" s="34"/>
      <c r="D126" s="34"/>
      <c r="E126" s="32"/>
      <c r="F126" s="32"/>
      <c r="G126" s="32"/>
      <c r="H126" s="32"/>
      <c r="I126" s="34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</row>
    <row r="127" spans="1:25" ht="12.75">
      <c r="A127" s="32"/>
      <c r="B127" s="34"/>
      <c r="C127" s="34"/>
      <c r="D127" s="34"/>
      <c r="E127" s="32"/>
      <c r="F127" s="32"/>
      <c r="G127" s="32"/>
      <c r="H127" s="32"/>
      <c r="I127" s="34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</row>
    <row r="128" spans="1:25" ht="12.75">
      <c r="A128" s="32"/>
      <c r="B128" s="34"/>
      <c r="C128" s="34"/>
      <c r="D128" s="34"/>
      <c r="E128" s="32"/>
      <c r="F128" s="32"/>
      <c r="G128" s="32"/>
      <c r="H128" s="32"/>
      <c r="I128" s="34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</row>
    <row r="129" spans="1:25" ht="12.75">
      <c r="A129" s="32"/>
      <c r="B129" s="34"/>
      <c r="C129" s="34"/>
      <c r="D129" s="34"/>
      <c r="E129" s="32"/>
      <c r="F129" s="32"/>
      <c r="G129" s="32"/>
      <c r="H129" s="32"/>
      <c r="I129" s="34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</row>
    <row r="130" spans="1:25" ht="12.75">
      <c r="A130" s="32"/>
      <c r="B130" s="34"/>
      <c r="C130" s="34"/>
      <c r="D130" s="34"/>
      <c r="E130" s="32"/>
      <c r="F130" s="32"/>
      <c r="G130" s="32"/>
      <c r="H130" s="32"/>
      <c r="I130" s="34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</row>
    <row r="131" spans="1:25" ht="12.75">
      <c r="A131" s="32"/>
      <c r="B131" s="34"/>
      <c r="C131" s="34"/>
      <c r="D131" s="34"/>
      <c r="E131" s="32"/>
      <c r="F131" s="32"/>
      <c r="G131" s="32"/>
      <c r="H131" s="32"/>
      <c r="I131" s="34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</row>
    <row r="132" spans="1:25" ht="12.75">
      <c r="A132" s="32"/>
      <c r="B132" s="34"/>
      <c r="C132" s="34"/>
      <c r="D132" s="34"/>
      <c r="E132" s="32"/>
      <c r="F132" s="32"/>
      <c r="G132" s="32"/>
      <c r="H132" s="32"/>
      <c r="I132" s="34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</row>
    <row r="133" spans="1:25" ht="12.75">
      <c r="A133" s="32"/>
      <c r="B133" s="34"/>
      <c r="C133" s="34"/>
      <c r="D133" s="34"/>
      <c r="E133" s="32"/>
      <c r="F133" s="32"/>
      <c r="G133" s="32"/>
      <c r="H133" s="32"/>
      <c r="I133" s="34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</row>
    <row r="134" spans="1:25" ht="12.75">
      <c r="A134" s="32"/>
      <c r="B134" s="34"/>
      <c r="C134" s="34"/>
      <c r="D134" s="34"/>
      <c r="E134" s="32"/>
      <c r="F134" s="32"/>
      <c r="G134" s="32"/>
      <c r="H134" s="32"/>
      <c r="I134" s="34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</row>
    <row r="135" spans="1:25" ht="12.75">
      <c r="A135" s="32"/>
      <c r="B135" s="34"/>
      <c r="C135" s="34"/>
      <c r="D135" s="34"/>
      <c r="E135" s="32"/>
      <c r="F135" s="32"/>
      <c r="G135" s="32"/>
      <c r="H135" s="32"/>
      <c r="I135" s="34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</row>
    <row r="136" spans="1:25" ht="12.75">
      <c r="A136" s="32"/>
      <c r="B136" s="34"/>
      <c r="C136" s="34"/>
      <c r="D136" s="34"/>
      <c r="E136" s="32"/>
      <c r="F136" s="32"/>
      <c r="G136" s="32"/>
      <c r="H136" s="32"/>
      <c r="I136" s="34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</row>
    <row r="137" spans="1:25" ht="12.75">
      <c r="A137" s="32"/>
      <c r="B137" s="34"/>
      <c r="C137" s="34"/>
      <c r="D137" s="34"/>
      <c r="E137" s="32"/>
      <c r="F137" s="32"/>
      <c r="G137" s="32"/>
      <c r="H137" s="32"/>
      <c r="I137" s="34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</row>
    <row r="138" spans="1:25" ht="12.75">
      <c r="A138" s="32"/>
      <c r="B138" s="34"/>
      <c r="C138" s="34"/>
      <c r="D138" s="34"/>
      <c r="E138" s="32"/>
      <c r="F138" s="32"/>
      <c r="G138" s="32"/>
      <c r="H138" s="32"/>
      <c r="I138" s="34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</row>
    <row r="139" spans="1:25" ht="12.75">
      <c r="A139" s="32"/>
      <c r="B139" s="34"/>
      <c r="C139" s="34"/>
      <c r="D139" s="34"/>
      <c r="E139" s="32"/>
      <c r="F139" s="32"/>
      <c r="G139" s="32"/>
      <c r="H139" s="32"/>
      <c r="I139" s="34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</row>
    <row r="140" spans="1:25" ht="12.75">
      <c r="A140" s="32"/>
      <c r="B140" s="34"/>
      <c r="C140" s="34"/>
      <c r="D140" s="34"/>
      <c r="E140" s="32"/>
      <c r="F140" s="32"/>
      <c r="G140" s="32"/>
      <c r="H140" s="32"/>
      <c r="I140" s="34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</row>
    <row r="141" spans="1:25" ht="12.75">
      <c r="A141" s="32"/>
      <c r="B141" s="34"/>
      <c r="C141" s="34"/>
      <c r="D141" s="34"/>
      <c r="E141" s="32"/>
      <c r="F141" s="32"/>
      <c r="G141" s="32"/>
      <c r="H141" s="32"/>
      <c r="I141" s="34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</row>
    <row r="142" spans="1:25" ht="12.75">
      <c r="A142" s="32"/>
      <c r="B142" s="34"/>
      <c r="C142" s="34"/>
      <c r="D142" s="34"/>
      <c r="E142" s="32"/>
      <c r="F142" s="32"/>
      <c r="G142" s="32"/>
      <c r="H142" s="32"/>
      <c r="I142" s="34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</row>
    <row r="143" spans="1:25" ht="12.75">
      <c r="A143" s="32"/>
      <c r="B143" s="34"/>
      <c r="C143" s="34"/>
      <c r="D143" s="34"/>
      <c r="E143" s="32"/>
      <c r="F143" s="32"/>
      <c r="G143" s="32"/>
      <c r="H143" s="32"/>
      <c r="I143" s="34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</row>
    <row r="144" spans="1:25" ht="12.75">
      <c r="A144" s="32"/>
      <c r="B144" s="34"/>
      <c r="C144" s="34"/>
      <c r="D144" s="34"/>
      <c r="E144" s="32"/>
      <c r="F144" s="32"/>
      <c r="G144" s="32"/>
      <c r="H144" s="32"/>
      <c r="I144" s="34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</row>
    <row r="145" spans="1:25" ht="12.75">
      <c r="A145" s="32"/>
      <c r="B145" s="34"/>
      <c r="C145" s="34"/>
      <c r="D145" s="34"/>
      <c r="E145" s="32"/>
      <c r="F145" s="32"/>
      <c r="G145" s="32"/>
      <c r="H145" s="32"/>
      <c r="I145" s="34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</row>
    <row r="146" spans="1:25" ht="12.75">
      <c r="A146" s="32"/>
      <c r="B146" s="34"/>
      <c r="C146" s="34"/>
      <c r="D146" s="34"/>
      <c r="E146" s="32"/>
      <c r="F146" s="32"/>
      <c r="G146" s="32"/>
      <c r="H146" s="32"/>
      <c r="I146" s="34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</row>
    <row r="147" spans="1:25" ht="12.75">
      <c r="A147" s="32"/>
      <c r="B147" s="34"/>
      <c r="C147" s="34"/>
      <c r="D147" s="34"/>
      <c r="E147" s="32"/>
      <c r="F147" s="32"/>
      <c r="G147" s="32"/>
      <c r="H147" s="32"/>
      <c r="I147" s="34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</row>
    <row r="148" spans="1:25" ht="12.75">
      <c r="A148" s="32"/>
      <c r="B148" s="34"/>
      <c r="C148" s="34"/>
      <c r="D148" s="34"/>
      <c r="E148" s="32"/>
      <c r="F148" s="32"/>
      <c r="G148" s="32"/>
      <c r="H148" s="32"/>
      <c r="I148" s="34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</row>
    <row r="149" spans="1:25" ht="12.75">
      <c r="A149" s="32"/>
      <c r="B149" s="34"/>
      <c r="C149" s="34"/>
      <c r="D149" s="34"/>
      <c r="E149" s="32"/>
      <c r="F149" s="32"/>
      <c r="G149" s="32"/>
      <c r="H149" s="32"/>
      <c r="I149" s="34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</row>
    <row r="150" spans="1:25" ht="12.75">
      <c r="A150" s="32"/>
      <c r="B150" s="34"/>
      <c r="C150" s="34"/>
      <c r="D150" s="34"/>
      <c r="E150" s="32"/>
      <c r="F150" s="32"/>
      <c r="G150" s="32"/>
      <c r="H150" s="32"/>
      <c r="I150" s="34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</row>
    <row r="151" spans="1:25" ht="12.75">
      <c r="A151" s="32"/>
      <c r="B151" s="34"/>
      <c r="C151" s="34"/>
      <c r="D151" s="34"/>
      <c r="E151" s="32"/>
      <c r="F151" s="32"/>
      <c r="G151" s="32"/>
      <c r="H151" s="32"/>
      <c r="I151" s="34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</row>
    <row r="152" spans="1:25" ht="12.75">
      <c r="A152" s="32"/>
      <c r="B152" s="34"/>
      <c r="C152" s="34"/>
      <c r="D152" s="34"/>
      <c r="E152" s="32"/>
      <c r="F152" s="32"/>
      <c r="G152" s="32"/>
      <c r="H152" s="32"/>
      <c r="I152" s="34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</row>
    <row r="153" spans="1:25" ht="12.75">
      <c r="A153" s="32"/>
      <c r="B153" s="34"/>
      <c r="C153" s="34"/>
      <c r="D153" s="34"/>
      <c r="E153" s="32"/>
      <c r="F153" s="32"/>
      <c r="G153" s="32"/>
      <c r="H153" s="32"/>
      <c r="I153" s="34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</row>
    <row r="154" spans="1:25" ht="12.75">
      <c r="A154" s="32"/>
      <c r="B154" s="34"/>
      <c r="C154" s="34"/>
      <c r="D154" s="34"/>
      <c r="E154" s="32"/>
      <c r="F154" s="32"/>
      <c r="G154" s="32"/>
      <c r="H154" s="32"/>
      <c r="I154" s="34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</row>
    <row r="155" spans="1:25" ht="12.75">
      <c r="A155" s="32"/>
      <c r="B155" s="34"/>
      <c r="C155" s="34"/>
      <c r="D155" s="34"/>
      <c r="E155" s="32"/>
      <c r="F155" s="32"/>
      <c r="G155" s="32"/>
      <c r="H155" s="32"/>
      <c r="I155" s="34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</row>
    <row r="156" spans="1:25" ht="12.75">
      <c r="A156" s="32"/>
      <c r="B156" s="34"/>
      <c r="C156" s="34"/>
      <c r="D156" s="34"/>
      <c r="E156" s="32"/>
      <c r="F156" s="32"/>
      <c r="G156" s="32"/>
      <c r="H156" s="32"/>
      <c r="I156" s="34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</row>
    <row r="157" spans="1:25" ht="12.75">
      <c r="A157" s="32"/>
      <c r="B157" s="34"/>
      <c r="C157" s="34"/>
      <c r="D157" s="34"/>
      <c r="E157" s="32"/>
      <c r="F157" s="32"/>
      <c r="G157" s="32"/>
      <c r="H157" s="32"/>
      <c r="I157" s="34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</row>
    <row r="158" spans="1:25" ht="12.75">
      <c r="A158" s="32"/>
      <c r="B158" s="34"/>
      <c r="C158" s="34"/>
      <c r="D158" s="34"/>
      <c r="E158" s="32"/>
      <c r="F158" s="32"/>
      <c r="G158" s="32"/>
      <c r="H158" s="32"/>
      <c r="I158" s="34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</row>
    <row r="159" spans="1:25" ht="12.75">
      <c r="A159" s="32"/>
      <c r="B159" s="34"/>
      <c r="C159" s="34"/>
      <c r="D159" s="34"/>
      <c r="E159" s="32"/>
      <c r="F159" s="32"/>
      <c r="G159" s="32"/>
      <c r="H159" s="32"/>
      <c r="I159" s="34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</row>
    <row r="160" spans="1:25" ht="12.75">
      <c r="A160" s="32"/>
      <c r="B160" s="34"/>
      <c r="C160" s="34"/>
      <c r="D160" s="34"/>
      <c r="E160" s="32"/>
      <c r="F160" s="32"/>
      <c r="G160" s="32"/>
      <c r="H160" s="32"/>
      <c r="I160" s="34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</row>
    <row r="161" spans="1:25" ht="12.75">
      <c r="A161" s="32"/>
      <c r="B161" s="34"/>
      <c r="C161" s="34"/>
      <c r="D161" s="34"/>
      <c r="E161" s="32"/>
      <c r="F161" s="32"/>
      <c r="G161" s="32"/>
      <c r="H161" s="32"/>
      <c r="I161" s="34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</row>
    <row r="162" spans="1:25" ht="12.75">
      <c r="A162" s="32"/>
      <c r="B162" s="34"/>
      <c r="C162" s="34"/>
      <c r="D162" s="34"/>
      <c r="E162" s="32"/>
      <c r="F162" s="32"/>
      <c r="G162" s="32"/>
      <c r="H162" s="32"/>
      <c r="I162" s="34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</row>
    <row r="163" spans="1:25" ht="12.75">
      <c r="A163" s="32"/>
      <c r="B163" s="34"/>
      <c r="C163" s="34"/>
      <c r="D163" s="34"/>
      <c r="E163" s="32"/>
      <c r="F163" s="32"/>
      <c r="G163" s="32"/>
      <c r="H163" s="32"/>
      <c r="I163" s="34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</row>
    <row r="164" spans="1:25" ht="12.75">
      <c r="A164" s="32"/>
      <c r="B164" s="34"/>
      <c r="C164" s="34"/>
      <c r="D164" s="34"/>
      <c r="E164" s="32"/>
      <c r="F164" s="32"/>
      <c r="G164" s="32"/>
      <c r="H164" s="32"/>
      <c r="I164" s="34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</row>
    <row r="165" spans="1:25" ht="12.75">
      <c r="A165" s="32"/>
      <c r="B165" s="34"/>
      <c r="C165" s="34"/>
      <c r="D165" s="34"/>
      <c r="E165" s="32"/>
      <c r="F165" s="32"/>
      <c r="G165" s="32"/>
      <c r="H165" s="32"/>
      <c r="I165" s="34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</row>
    <row r="166" spans="1:25" ht="12.75">
      <c r="A166" s="32"/>
      <c r="B166" s="34"/>
      <c r="C166" s="34"/>
      <c r="D166" s="34"/>
      <c r="E166" s="32"/>
      <c r="F166" s="32"/>
      <c r="G166" s="32"/>
      <c r="H166" s="32"/>
      <c r="I166" s="34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</row>
    <row r="167" spans="1:25" ht="12.75">
      <c r="A167" s="32"/>
      <c r="B167" s="34"/>
      <c r="C167" s="34"/>
      <c r="D167" s="34"/>
      <c r="E167" s="32"/>
      <c r="F167" s="32"/>
      <c r="G167" s="32"/>
      <c r="H167" s="32"/>
      <c r="I167" s="34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</row>
    <row r="168" spans="1:25" ht="12.75">
      <c r="A168" s="32"/>
      <c r="B168" s="34"/>
      <c r="C168" s="34"/>
      <c r="D168" s="34"/>
      <c r="E168" s="32"/>
      <c r="F168" s="32"/>
      <c r="G168" s="32"/>
      <c r="H168" s="32"/>
      <c r="I168" s="34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</row>
    <row r="169" spans="1:25" ht="12.75">
      <c r="A169" s="32"/>
      <c r="B169" s="34"/>
      <c r="C169" s="34"/>
      <c r="D169" s="34"/>
      <c r="E169" s="32"/>
      <c r="F169" s="32"/>
      <c r="G169" s="32"/>
      <c r="H169" s="32"/>
      <c r="I169" s="34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</row>
    <row r="170" spans="1:25" ht="12.75">
      <c r="A170" s="32"/>
      <c r="B170" s="34"/>
      <c r="C170" s="34"/>
      <c r="D170" s="34"/>
      <c r="E170" s="32"/>
      <c r="F170" s="32"/>
      <c r="G170" s="32"/>
      <c r="H170" s="32"/>
      <c r="I170" s="34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</row>
    <row r="171" spans="1:25" ht="12.75">
      <c r="A171" s="32"/>
      <c r="B171" s="34"/>
      <c r="C171" s="34"/>
      <c r="D171" s="34"/>
      <c r="E171" s="32"/>
      <c r="F171" s="32"/>
      <c r="G171" s="32"/>
      <c r="H171" s="32"/>
      <c r="I171" s="34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</row>
    <row r="172" spans="1:25" ht="12.75">
      <c r="A172" s="32"/>
      <c r="B172" s="34"/>
      <c r="C172" s="34"/>
      <c r="D172" s="34"/>
      <c r="E172" s="32"/>
      <c r="F172" s="32"/>
      <c r="G172" s="32"/>
      <c r="H172" s="32"/>
      <c r="I172" s="34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</row>
    <row r="173" spans="1:25" ht="12.75">
      <c r="A173" s="32"/>
      <c r="B173" s="34"/>
      <c r="C173" s="34"/>
      <c r="D173" s="34"/>
      <c r="E173" s="32"/>
      <c r="F173" s="32"/>
      <c r="G173" s="32"/>
      <c r="H173" s="32"/>
      <c r="I173" s="34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</row>
    <row r="174" spans="1:25" ht="12.75">
      <c r="A174" s="32"/>
      <c r="B174" s="34"/>
      <c r="C174" s="34"/>
      <c r="D174" s="34"/>
      <c r="E174" s="32"/>
      <c r="F174" s="32"/>
      <c r="G174" s="32"/>
      <c r="H174" s="32"/>
      <c r="I174" s="34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</row>
    <row r="175" spans="1:25" ht="12.75">
      <c r="A175" s="32"/>
      <c r="B175" s="34"/>
      <c r="C175" s="34"/>
      <c r="D175" s="34"/>
      <c r="E175" s="32"/>
      <c r="F175" s="32"/>
      <c r="G175" s="32"/>
      <c r="H175" s="32"/>
      <c r="I175" s="34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</row>
    <row r="176" spans="1:25" ht="12.75">
      <c r="A176" s="32"/>
      <c r="B176" s="34"/>
      <c r="C176" s="34"/>
      <c r="D176" s="34"/>
      <c r="E176" s="32"/>
      <c r="F176" s="32"/>
      <c r="G176" s="32"/>
      <c r="H176" s="32"/>
      <c r="I176" s="34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</row>
    <row r="177" spans="1:25" ht="12.75">
      <c r="A177" s="32"/>
      <c r="B177" s="34"/>
      <c r="C177" s="34"/>
      <c r="D177" s="34"/>
      <c r="E177" s="32"/>
      <c r="F177" s="32"/>
      <c r="G177" s="32"/>
      <c r="H177" s="32"/>
      <c r="I177" s="34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</row>
    <row r="178" spans="1:25" ht="12.75">
      <c r="A178" s="32"/>
      <c r="B178" s="34"/>
      <c r="C178" s="34"/>
      <c r="D178" s="34"/>
      <c r="E178" s="32"/>
      <c r="F178" s="32"/>
      <c r="G178" s="32"/>
      <c r="H178" s="32"/>
      <c r="I178" s="34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</row>
    <row r="179" spans="1:25" ht="12.75">
      <c r="A179" s="32"/>
      <c r="B179" s="34"/>
      <c r="C179" s="34"/>
      <c r="D179" s="34"/>
      <c r="E179" s="32"/>
      <c r="F179" s="32"/>
      <c r="G179" s="32"/>
      <c r="H179" s="32"/>
      <c r="I179" s="34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</row>
    <row r="180" spans="1:25" ht="12.75">
      <c r="A180" s="32"/>
      <c r="B180" s="34"/>
      <c r="C180" s="34"/>
      <c r="D180" s="34"/>
      <c r="E180" s="32"/>
      <c r="F180" s="32"/>
      <c r="G180" s="32"/>
      <c r="H180" s="32"/>
      <c r="I180" s="34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</row>
    <row r="181" spans="1:25" ht="12.75">
      <c r="A181" s="32"/>
      <c r="B181" s="34"/>
      <c r="C181" s="34"/>
      <c r="D181" s="34"/>
      <c r="E181" s="32"/>
      <c r="F181" s="32"/>
      <c r="G181" s="32"/>
      <c r="H181" s="32"/>
      <c r="I181" s="34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</row>
    <row r="182" spans="1:25" ht="12.75">
      <c r="A182" s="32"/>
      <c r="B182" s="34"/>
      <c r="C182" s="34"/>
      <c r="D182" s="34"/>
      <c r="E182" s="32"/>
      <c r="F182" s="32"/>
      <c r="G182" s="32"/>
      <c r="H182" s="32"/>
      <c r="I182" s="34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</row>
    <row r="183" spans="1:25" ht="12.75">
      <c r="A183" s="32"/>
      <c r="B183" s="34"/>
      <c r="C183" s="34"/>
      <c r="D183" s="34"/>
      <c r="E183" s="32"/>
      <c r="F183" s="32"/>
      <c r="G183" s="32"/>
      <c r="H183" s="32"/>
      <c r="I183" s="34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</row>
    <row r="184" spans="1:25" ht="12.75">
      <c r="A184" s="32"/>
      <c r="B184" s="34"/>
      <c r="C184" s="34"/>
      <c r="D184" s="34"/>
      <c r="E184" s="32"/>
      <c r="F184" s="32"/>
      <c r="G184" s="32"/>
      <c r="H184" s="32"/>
      <c r="I184" s="34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</row>
    <row r="185" spans="1:25" ht="12.75">
      <c r="A185" s="32"/>
      <c r="B185" s="34"/>
      <c r="C185" s="34"/>
      <c r="D185" s="34"/>
      <c r="E185" s="32"/>
      <c r="F185" s="32"/>
      <c r="G185" s="32"/>
      <c r="H185" s="32"/>
      <c r="I185" s="34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</row>
    <row r="186" spans="1:25" ht="12.75">
      <c r="A186" s="32"/>
      <c r="B186" s="34"/>
      <c r="C186" s="34"/>
      <c r="D186" s="34"/>
      <c r="E186" s="32"/>
      <c r="F186" s="32"/>
      <c r="G186" s="32"/>
      <c r="H186" s="32"/>
      <c r="I186" s="34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</row>
    <row r="187" spans="1:25" ht="12.75">
      <c r="A187" s="32"/>
      <c r="B187" s="34"/>
      <c r="C187" s="34"/>
      <c r="D187" s="34"/>
      <c r="E187" s="32"/>
      <c r="F187" s="32"/>
      <c r="G187" s="32"/>
      <c r="H187" s="32"/>
      <c r="I187" s="34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</row>
    <row r="188" spans="1:25" ht="12.75">
      <c r="A188" s="32"/>
      <c r="B188" s="34"/>
      <c r="C188" s="34"/>
      <c r="D188" s="34"/>
      <c r="E188" s="32"/>
      <c r="F188" s="32"/>
      <c r="G188" s="32"/>
      <c r="H188" s="32"/>
      <c r="I188" s="34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</row>
    <row r="189" spans="1:25" ht="12.75">
      <c r="A189" s="32"/>
      <c r="B189" s="34"/>
      <c r="C189" s="34"/>
      <c r="D189" s="34"/>
      <c r="E189" s="32"/>
      <c r="F189" s="32"/>
      <c r="G189" s="32"/>
      <c r="H189" s="32"/>
      <c r="I189" s="34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</row>
    <row r="190" spans="1:25" ht="12.75">
      <c r="A190" s="32"/>
      <c r="B190" s="34"/>
      <c r="C190" s="34"/>
      <c r="D190" s="34"/>
      <c r="E190" s="32"/>
      <c r="F190" s="32"/>
      <c r="G190" s="32"/>
      <c r="H190" s="32"/>
      <c r="I190" s="34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</row>
    <row r="191" spans="1:25" ht="12.75">
      <c r="A191" s="32"/>
      <c r="B191" s="34"/>
      <c r="C191" s="34"/>
      <c r="D191" s="34"/>
      <c r="E191" s="32"/>
      <c r="F191" s="32"/>
      <c r="G191" s="32"/>
      <c r="H191" s="32"/>
      <c r="I191" s="34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</row>
    <row r="192" spans="1:25" ht="12.75">
      <c r="A192" s="32"/>
      <c r="B192" s="34"/>
      <c r="C192" s="34"/>
      <c r="D192" s="34"/>
      <c r="E192" s="32"/>
      <c r="F192" s="32"/>
      <c r="G192" s="32"/>
      <c r="H192" s="32"/>
      <c r="I192" s="34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</row>
    <row r="193" spans="1:25" ht="12.75">
      <c r="A193" s="32"/>
      <c r="B193" s="34"/>
      <c r="C193" s="34"/>
      <c r="D193" s="34"/>
      <c r="E193" s="32"/>
      <c r="F193" s="32"/>
      <c r="G193" s="32"/>
      <c r="H193" s="32"/>
      <c r="I193" s="34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</row>
    <row r="194" spans="1:25" ht="12.75">
      <c r="A194" s="32"/>
      <c r="B194" s="34"/>
      <c r="C194" s="34"/>
      <c r="D194" s="34"/>
      <c r="E194" s="32"/>
      <c r="F194" s="32"/>
      <c r="G194" s="32"/>
      <c r="H194" s="32"/>
      <c r="I194" s="34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</row>
    <row r="195" spans="1:25" ht="12.75">
      <c r="A195" s="32"/>
      <c r="B195" s="34"/>
      <c r="C195" s="34"/>
      <c r="D195" s="34"/>
      <c r="E195" s="32"/>
      <c r="F195" s="32"/>
      <c r="G195" s="32"/>
      <c r="H195" s="32"/>
      <c r="I195" s="34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</row>
    <row r="196" spans="1:25" ht="12.75">
      <c r="A196" s="32"/>
      <c r="B196" s="34"/>
      <c r="C196" s="34"/>
      <c r="D196" s="34"/>
      <c r="E196" s="32"/>
      <c r="F196" s="32"/>
      <c r="G196" s="32"/>
      <c r="H196" s="32"/>
      <c r="I196" s="34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</row>
    <row r="197" spans="1:25" ht="12.75">
      <c r="A197" s="32"/>
      <c r="B197" s="34"/>
      <c r="C197" s="34"/>
      <c r="D197" s="34"/>
      <c r="E197" s="32"/>
      <c r="F197" s="32"/>
      <c r="G197" s="32"/>
      <c r="H197" s="32"/>
      <c r="I197" s="34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</row>
    <row r="198" spans="1:25" ht="12.75">
      <c r="A198" s="32"/>
      <c r="B198" s="34"/>
      <c r="C198" s="34"/>
      <c r="D198" s="34"/>
      <c r="E198" s="32"/>
      <c r="F198" s="32"/>
      <c r="G198" s="32"/>
      <c r="H198" s="32"/>
      <c r="I198" s="34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</row>
    <row r="199" spans="1:25" ht="12.75">
      <c r="A199" s="32"/>
      <c r="B199" s="34"/>
      <c r="C199" s="34"/>
      <c r="D199" s="34"/>
      <c r="E199" s="32"/>
      <c r="F199" s="32"/>
      <c r="G199" s="32"/>
      <c r="H199" s="32"/>
      <c r="I199" s="34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</row>
    <row r="200" spans="1:25" ht="12.75">
      <c r="A200" s="32"/>
      <c r="B200" s="34"/>
      <c r="C200" s="34"/>
      <c r="D200" s="34"/>
      <c r="E200" s="32"/>
      <c r="F200" s="32"/>
      <c r="G200" s="32"/>
      <c r="H200" s="32"/>
      <c r="I200" s="34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</row>
    <row r="201" spans="1:25" ht="12.75">
      <c r="A201" s="32"/>
      <c r="B201" s="34"/>
      <c r="C201" s="34"/>
      <c r="D201" s="34"/>
      <c r="E201" s="32"/>
      <c r="F201" s="32"/>
      <c r="G201" s="32"/>
      <c r="H201" s="32"/>
      <c r="I201" s="34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</row>
    <row r="202" spans="1:25" ht="12.75">
      <c r="A202" s="32"/>
      <c r="B202" s="34"/>
      <c r="C202" s="34"/>
      <c r="D202" s="34"/>
      <c r="E202" s="32"/>
      <c r="F202" s="32"/>
      <c r="G202" s="32"/>
      <c r="H202" s="32"/>
      <c r="I202" s="34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</row>
    <row r="203" spans="1:25" ht="12.75">
      <c r="A203" s="32"/>
      <c r="B203" s="34"/>
      <c r="C203" s="34"/>
      <c r="D203" s="34"/>
      <c r="E203" s="32"/>
      <c r="F203" s="32"/>
      <c r="G203" s="32"/>
      <c r="H203" s="32"/>
      <c r="I203" s="34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</row>
    <row r="204" spans="1:25" ht="12.75">
      <c r="A204" s="32"/>
      <c r="B204" s="34"/>
      <c r="C204" s="34"/>
      <c r="D204" s="34"/>
      <c r="E204" s="32"/>
      <c r="F204" s="32"/>
      <c r="G204" s="32"/>
      <c r="H204" s="32"/>
      <c r="I204" s="34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</row>
    <row r="205" spans="1:25" ht="12.75">
      <c r="A205" s="32"/>
      <c r="B205" s="34"/>
      <c r="C205" s="34"/>
      <c r="D205" s="34"/>
      <c r="E205" s="32"/>
      <c r="F205" s="32"/>
      <c r="G205" s="32"/>
      <c r="H205" s="32"/>
      <c r="I205" s="34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</row>
    <row r="206" spans="1:25" ht="12.75">
      <c r="A206" s="32"/>
      <c r="B206" s="34"/>
      <c r="C206" s="34"/>
      <c r="D206" s="34"/>
      <c r="E206" s="32"/>
      <c r="F206" s="32"/>
      <c r="G206" s="32"/>
      <c r="H206" s="32"/>
      <c r="I206" s="34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</row>
    <row r="207" spans="1:25" ht="12.75">
      <c r="A207" s="32"/>
      <c r="B207" s="34"/>
      <c r="C207" s="34"/>
      <c r="D207" s="34"/>
      <c r="E207" s="32"/>
      <c r="F207" s="32"/>
      <c r="G207" s="32"/>
      <c r="H207" s="32"/>
      <c r="I207" s="34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</row>
    <row r="208" spans="1:25" ht="12.75">
      <c r="A208" s="32"/>
      <c r="B208" s="34"/>
      <c r="C208" s="34"/>
      <c r="D208" s="34"/>
      <c r="E208" s="32"/>
      <c r="F208" s="32"/>
      <c r="G208" s="32"/>
      <c r="H208" s="32"/>
      <c r="I208" s="34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</row>
    <row r="209" spans="1:25" ht="12.75">
      <c r="A209" s="32"/>
      <c r="B209" s="34"/>
      <c r="C209" s="34"/>
      <c r="D209" s="34"/>
      <c r="E209" s="32"/>
      <c r="F209" s="32"/>
      <c r="G209" s="32"/>
      <c r="H209" s="32"/>
      <c r="I209" s="34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</row>
    <row r="210" spans="1:25" ht="12.75">
      <c r="A210" s="32"/>
      <c r="B210" s="34"/>
      <c r="C210" s="34"/>
      <c r="D210" s="34"/>
      <c r="E210" s="32"/>
      <c r="F210" s="32"/>
      <c r="G210" s="32"/>
      <c r="H210" s="32"/>
      <c r="I210" s="34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</row>
    <row r="211" spans="1:25" ht="12.75">
      <c r="A211" s="32"/>
      <c r="B211" s="34"/>
      <c r="C211" s="34"/>
      <c r="D211" s="34"/>
      <c r="E211" s="32"/>
      <c r="F211" s="32"/>
      <c r="G211" s="32"/>
      <c r="H211" s="32"/>
      <c r="I211" s="34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</row>
    <row r="212" spans="1:25" ht="12.75">
      <c r="A212" s="32"/>
      <c r="B212" s="34"/>
      <c r="C212" s="34"/>
      <c r="D212" s="34"/>
      <c r="E212" s="32"/>
      <c r="F212" s="32"/>
      <c r="G212" s="32"/>
      <c r="H212" s="32"/>
      <c r="I212" s="34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</row>
    <row r="213" spans="1:25" ht="12.75">
      <c r="A213" s="32"/>
      <c r="B213" s="34"/>
      <c r="C213" s="34"/>
      <c r="D213" s="34"/>
      <c r="E213" s="32"/>
      <c r="F213" s="32"/>
      <c r="G213" s="32"/>
      <c r="H213" s="32"/>
      <c r="I213" s="34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</row>
    <row r="214" spans="1:25" ht="12.75">
      <c r="A214" s="32"/>
      <c r="B214" s="34"/>
      <c r="C214" s="34"/>
      <c r="D214" s="34"/>
      <c r="E214" s="32"/>
      <c r="F214" s="32"/>
      <c r="G214" s="32"/>
      <c r="H214" s="32"/>
      <c r="I214" s="34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</row>
    <row r="215" spans="1:25" ht="12.75">
      <c r="A215" s="32"/>
      <c r="B215" s="34"/>
      <c r="C215" s="34"/>
      <c r="D215" s="34"/>
      <c r="E215" s="32"/>
      <c r="F215" s="32"/>
      <c r="G215" s="32"/>
      <c r="H215" s="32"/>
      <c r="I215" s="34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</row>
    <row r="216" spans="1:25" ht="12.75">
      <c r="A216" s="32"/>
      <c r="B216" s="34"/>
      <c r="C216" s="34"/>
      <c r="D216" s="34"/>
      <c r="E216" s="32"/>
      <c r="F216" s="32"/>
      <c r="G216" s="32"/>
      <c r="H216" s="32"/>
      <c r="I216" s="34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</row>
    <row r="217" spans="1:25" ht="12.75">
      <c r="A217" s="32"/>
      <c r="B217" s="34"/>
      <c r="C217" s="34"/>
      <c r="D217" s="34"/>
      <c r="E217" s="32"/>
      <c r="F217" s="32"/>
      <c r="G217" s="32"/>
      <c r="H217" s="32"/>
      <c r="I217" s="34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</row>
    <row r="218" spans="1:25" ht="12.75">
      <c r="A218" s="32"/>
      <c r="B218" s="34"/>
      <c r="C218" s="34"/>
      <c r="D218" s="34"/>
      <c r="E218" s="32"/>
      <c r="F218" s="32"/>
      <c r="G218" s="32"/>
      <c r="H218" s="32"/>
      <c r="I218" s="34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</row>
    <row r="219" spans="1:25" ht="12.75">
      <c r="A219" s="32"/>
      <c r="B219" s="34"/>
      <c r="C219" s="34"/>
      <c r="D219" s="34"/>
      <c r="E219" s="32"/>
      <c r="F219" s="32"/>
      <c r="G219" s="32"/>
      <c r="H219" s="32"/>
      <c r="I219" s="34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</row>
    <row r="220" spans="1:25" ht="12.75">
      <c r="A220" s="32"/>
      <c r="B220" s="34"/>
      <c r="C220" s="34"/>
      <c r="D220" s="34"/>
      <c r="E220" s="32"/>
      <c r="F220" s="32"/>
      <c r="G220" s="32"/>
      <c r="H220" s="32"/>
      <c r="I220" s="34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</row>
    <row r="221" spans="1:25" ht="12.75">
      <c r="A221" s="32"/>
      <c r="B221" s="34"/>
      <c r="C221" s="34"/>
      <c r="D221" s="34"/>
      <c r="E221" s="32"/>
      <c r="F221" s="32"/>
      <c r="G221" s="32"/>
      <c r="H221" s="32"/>
      <c r="I221" s="34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</row>
    <row r="222" spans="1:25" ht="12.75">
      <c r="A222" s="32"/>
      <c r="B222" s="34"/>
      <c r="C222" s="34"/>
      <c r="D222" s="34"/>
      <c r="E222" s="32"/>
      <c r="F222" s="32"/>
      <c r="G222" s="32"/>
      <c r="H222" s="32"/>
      <c r="I222" s="34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</row>
    <row r="223" spans="1:25" ht="12.75">
      <c r="A223" s="32"/>
      <c r="B223" s="34"/>
      <c r="C223" s="34"/>
      <c r="D223" s="34"/>
      <c r="E223" s="32"/>
      <c r="F223" s="32"/>
      <c r="G223" s="32"/>
      <c r="H223" s="32"/>
      <c r="I223" s="34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</row>
    <row r="224" spans="1:25" ht="12.75">
      <c r="A224" s="32"/>
      <c r="B224" s="34"/>
      <c r="C224" s="34"/>
      <c r="D224" s="34"/>
      <c r="E224" s="32"/>
      <c r="F224" s="32"/>
      <c r="G224" s="32"/>
      <c r="H224" s="32"/>
      <c r="I224" s="34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</row>
    <row r="225" spans="1:25" ht="12.75">
      <c r="A225" s="32"/>
      <c r="B225" s="34"/>
      <c r="C225" s="34"/>
      <c r="D225" s="34"/>
      <c r="E225" s="32"/>
      <c r="F225" s="32"/>
      <c r="G225" s="32"/>
      <c r="H225" s="32"/>
      <c r="I225" s="34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</row>
    <row r="226" spans="1:25" ht="12.75">
      <c r="A226" s="32"/>
      <c r="B226" s="34"/>
      <c r="C226" s="34"/>
      <c r="D226" s="34"/>
      <c r="E226" s="32"/>
      <c r="F226" s="32"/>
      <c r="G226" s="32"/>
      <c r="H226" s="32"/>
      <c r="I226" s="34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</row>
    <row r="227" spans="1:25" ht="12.75">
      <c r="A227" s="32"/>
      <c r="B227" s="34"/>
      <c r="C227" s="34"/>
      <c r="D227" s="34"/>
      <c r="E227" s="32"/>
      <c r="F227" s="32"/>
      <c r="G227" s="32"/>
      <c r="H227" s="32"/>
      <c r="I227" s="34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</row>
    <row r="228" spans="1:25" ht="12.75">
      <c r="A228" s="32"/>
      <c r="B228" s="34"/>
      <c r="C228" s="34"/>
      <c r="D228" s="34"/>
      <c r="E228" s="32"/>
      <c r="F228" s="32"/>
      <c r="G228" s="32"/>
      <c r="H228" s="32"/>
      <c r="I228" s="34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</row>
    <row r="229" spans="1:25" ht="12.75">
      <c r="A229" s="32"/>
      <c r="B229" s="34"/>
      <c r="C229" s="34"/>
      <c r="D229" s="34"/>
      <c r="E229" s="32"/>
      <c r="F229" s="32"/>
      <c r="G229" s="32"/>
      <c r="H229" s="32"/>
      <c r="I229" s="34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</row>
    <row r="230" spans="1:25" ht="12.75">
      <c r="A230" s="32"/>
      <c r="B230" s="34"/>
      <c r="C230" s="34"/>
      <c r="D230" s="34"/>
      <c r="E230" s="32"/>
      <c r="F230" s="32"/>
      <c r="G230" s="32"/>
      <c r="H230" s="32"/>
      <c r="I230" s="34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</row>
    <row r="231" spans="1:25" ht="12.75">
      <c r="A231" s="32"/>
      <c r="B231" s="34"/>
      <c r="C231" s="34"/>
      <c r="D231" s="34"/>
      <c r="E231" s="32"/>
      <c r="F231" s="32"/>
      <c r="G231" s="32"/>
      <c r="H231" s="32"/>
      <c r="I231" s="34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</row>
    <row r="232" spans="1:25" ht="12.75">
      <c r="A232" s="32"/>
      <c r="B232" s="34"/>
      <c r="C232" s="34"/>
      <c r="D232" s="34"/>
      <c r="E232" s="32"/>
      <c r="F232" s="32"/>
      <c r="G232" s="32"/>
      <c r="H232" s="32"/>
      <c r="I232" s="34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</row>
    <row r="233" spans="1:25" ht="12.75">
      <c r="A233" s="32"/>
      <c r="B233" s="34"/>
      <c r="C233" s="34"/>
      <c r="D233" s="34"/>
      <c r="E233" s="32"/>
      <c r="F233" s="32"/>
      <c r="G233" s="32"/>
      <c r="H233" s="32"/>
      <c r="I233" s="34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</row>
    <row r="234" spans="1:25" ht="12.75">
      <c r="A234" s="32"/>
      <c r="B234" s="34"/>
      <c r="C234" s="34"/>
      <c r="D234" s="34"/>
      <c r="E234" s="32"/>
      <c r="F234" s="32"/>
      <c r="G234" s="32"/>
      <c r="H234" s="32"/>
      <c r="I234" s="34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</row>
    <row r="235" spans="1:25" ht="12.75">
      <c r="A235" s="32"/>
      <c r="B235" s="34"/>
      <c r="C235" s="34"/>
      <c r="D235" s="34"/>
      <c r="E235" s="32"/>
      <c r="F235" s="32"/>
      <c r="G235" s="32"/>
      <c r="H235" s="32"/>
      <c r="I235" s="34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</row>
    <row r="236" spans="1:25" ht="12.75">
      <c r="A236" s="32"/>
      <c r="B236" s="34"/>
      <c r="C236" s="34"/>
      <c r="D236" s="34"/>
      <c r="E236" s="32"/>
      <c r="F236" s="32"/>
      <c r="G236" s="32"/>
      <c r="H236" s="32"/>
      <c r="I236" s="34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</row>
    <row r="237" spans="1:25" ht="12.75">
      <c r="A237" s="32"/>
      <c r="B237" s="34"/>
      <c r="C237" s="34"/>
      <c r="D237" s="34"/>
      <c r="E237" s="32"/>
      <c r="F237" s="32"/>
      <c r="G237" s="32"/>
      <c r="H237" s="32"/>
      <c r="I237" s="34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</row>
    <row r="238" spans="1:25" ht="12.75">
      <c r="A238" s="32"/>
      <c r="B238" s="34"/>
      <c r="C238" s="34"/>
      <c r="D238" s="34"/>
      <c r="E238" s="32"/>
      <c r="F238" s="32"/>
      <c r="G238" s="32"/>
      <c r="H238" s="32"/>
      <c r="I238" s="34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</row>
    <row r="239" spans="1:25" ht="12.75">
      <c r="A239" s="32"/>
      <c r="B239" s="34"/>
      <c r="C239" s="34"/>
      <c r="D239" s="34"/>
      <c r="E239" s="32"/>
      <c r="F239" s="32"/>
      <c r="G239" s="32"/>
      <c r="H239" s="32"/>
      <c r="I239" s="34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</row>
    <row r="240" spans="1:25" ht="12.75">
      <c r="A240" s="32"/>
      <c r="B240" s="34"/>
      <c r="C240" s="34"/>
      <c r="D240" s="34"/>
      <c r="E240" s="32"/>
      <c r="F240" s="32"/>
      <c r="G240" s="32"/>
      <c r="H240" s="32"/>
      <c r="I240" s="34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</row>
    <row r="241" spans="1:25" ht="12.75">
      <c r="A241" s="32"/>
      <c r="B241" s="34"/>
      <c r="C241" s="34"/>
      <c r="D241" s="34"/>
      <c r="E241" s="32"/>
      <c r="F241" s="32"/>
      <c r="G241" s="32"/>
      <c r="H241" s="32"/>
      <c r="I241" s="34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</row>
    <row r="242" spans="1:25" ht="12.75">
      <c r="A242" s="32"/>
      <c r="B242" s="34"/>
      <c r="C242" s="34"/>
      <c r="D242" s="34"/>
      <c r="E242" s="32"/>
      <c r="F242" s="32"/>
      <c r="G242" s="32"/>
      <c r="H242" s="32"/>
      <c r="I242" s="34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</row>
    <row r="243" spans="1:25" ht="12.75">
      <c r="A243" s="32"/>
      <c r="B243" s="34"/>
      <c r="C243" s="34"/>
      <c r="D243" s="34"/>
      <c r="E243" s="32"/>
      <c r="F243" s="32"/>
      <c r="G243" s="32"/>
      <c r="H243" s="32"/>
      <c r="I243" s="34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</row>
    <row r="244" spans="1:25" ht="12.75">
      <c r="A244" s="32"/>
      <c r="B244" s="34"/>
      <c r="C244" s="34"/>
      <c r="D244" s="34"/>
      <c r="E244" s="32"/>
      <c r="F244" s="32"/>
      <c r="G244" s="32"/>
      <c r="H244" s="32"/>
      <c r="I244" s="34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</row>
    <row r="245" spans="1:25" ht="12.75">
      <c r="A245" s="32"/>
      <c r="B245" s="34"/>
      <c r="C245" s="34"/>
      <c r="D245" s="34"/>
      <c r="E245" s="32"/>
      <c r="F245" s="32"/>
      <c r="G245" s="32"/>
      <c r="H245" s="32"/>
      <c r="I245" s="34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</row>
    <row r="246" spans="1:25" ht="12.75">
      <c r="A246" s="32"/>
      <c r="B246" s="34"/>
      <c r="C246" s="34"/>
      <c r="D246" s="34"/>
      <c r="E246" s="32"/>
      <c r="F246" s="32"/>
      <c r="G246" s="32"/>
      <c r="H246" s="32"/>
      <c r="I246" s="34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</row>
    <row r="247" spans="1:25" ht="12.75">
      <c r="A247" s="32"/>
      <c r="B247" s="34"/>
      <c r="C247" s="34"/>
      <c r="D247" s="34"/>
      <c r="E247" s="32"/>
      <c r="F247" s="32"/>
      <c r="G247" s="32"/>
      <c r="H247" s="32"/>
      <c r="I247" s="34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</row>
    <row r="248" spans="1:25" ht="12.75">
      <c r="A248" s="32"/>
      <c r="B248" s="34"/>
      <c r="C248" s="34"/>
      <c r="D248" s="34"/>
      <c r="E248" s="32"/>
      <c r="F248" s="32"/>
      <c r="G248" s="32"/>
      <c r="H248" s="32"/>
      <c r="I248" s="34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</row>
    <row r="249" spans="1:25" ht="12.75">
      <c r="A249" s="32"/>
      <c r="B249" s="34"/>
      <c r="C249" s="34"/>
      <c r="D249" s="34"/>
      <c r="E249" s="32"/>
      <c r="F249" s="32"/>
      <c r="G249" s="32"/>
      <c r="H249" s="32"/>
      <c r="I249" s="34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</row>
    <row r="250" spans="1:25" ht="12.75">
      <c r="A250" s="32"/>
      <c r="B250" s="34"/>
      <c r="C250" s="34"/>
      <c r="D250" s="34"/>
      <c r="E250" s="32"/>
      <c r="F250" s="32"/>
      <c r="G250" s="32"/>
      <c r="H250" s="32"/>
      <c r="I250" s="34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</row>
    <row r="251" spans="1:25" ht="12.75">
      <c r="A251" s="32"/>
      <c r="B251" s="34"/>
      <c r="C251" s="34"/>
      <c r="D251" s="34"/>
      <c r="E251" s="32"/>
      <c r="F251" s="32"/>
      <c r="G251" s="32"/>
      <c r="H251" s="32"/>
      <c r="I251" s="34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</row>
    <row r="252" spans="1:25" ht="12.75">
      <c r="A252" s="32"/>
      <c r="B252" s="34"/>
      <c r="C252" s="34"/>
      <c r="D252" s="34"/>
      <c r="E252" s="32"/>
      <c r="F252" s="32"/>
      <c r="G252" s="32"/>
      <c r="H252" s="32"/>
      <c r="I252" s="34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</row>
    <row r="253" spans="1:25" ht="12.75">
      <c r="A253" s="32"/>
      <c r="B253" s="34"/>
      <c r="C253" s="34"/>
      <c r="D253" s="34"/>
      <c r="E253" s="32"/>
      <c r="F253" s="32"/>
      <c r="G253" s="32"/>
      <c r="H253" s="32"/>
      <c r="I253" s="34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</row>
    <row r="254" spans="1:25" ht="12.75">
      <c r="A254" s="32"/>
      <c r="B254" s="34"/>
      <c r="C254" s="34"/>
      <c r="D254" s="34"/>
      <c r="E254" s="32"/>
      <c r="F254" s="32"/>
      <c r="G254" s="32"/>
      <c r="H254" s="32"/>
      <c r="I254" s="34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</row>
    <row r="255" spans="1:25" ht="12.75">
      <c r="A255" s="32"/>
      <c r="B255" s="34"/>
      <c r="C255" s="34"/>
      <c r="D255" s="34"/>
      <c r="E255" s="32"/>
      <c r="F255" s="32"/>
      <c r="G255" s="32"/>
      <c r="H255" s="32"/>
      <c r="I255" s="34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</row>
    <row r="256" spans="1:25" ht="12.75">
      <c r="A256" s="32"/>
      <c r="B256" s="34"/>
      <c r="C256" s="34"/>
      <c r="D256" s="34"/>
      <c r="E256" s="32"/>
      <c r="F256" s="32"/>
      <c r="G256" s="32"/>
      <c r="H256" s="32"/>
      <c r="I256" s="34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</row>
    <row r="257" spans="1:25" ht="12.75">
      <c r="A257" s="32"/>
      <c r="B257" s="34"/>
      <c r="C257" s="34"/>
      <c r="D257" s="34"/>
      <c r="E257" s="32"/>
      <c r="F257" s="32"/>
      <c r="G257" s="32"/>
      <c r="H257" s="32"/>
      <c r="I257" s="34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</row>
    <row r="258" spans="1:25" ht="12.75">
      <c r="A258" s="32"/>
      <c r="B258" s="34"/>
      <c r="C258" s="34"/>
      <c r="D258" s="34"/>
      <c r="E258" s="32"/>
      <c r="F258" s="32"/>
      <c r="G258" s="32"/>
      <c r="H258" s="32"/>
      <c r="I258" s="34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</row>
    <row r="259" spans="1:25" ht="12.75">
      <c r="A259" s="32"/>
      <c r="B259" s="34"/>
      <c r="C259" s="34"/>
      <c r="D259" s="34"/>
      <c r="E259" s="32"/>
      <c r="F259" s="32"/>
      <c r="G259" s="32"/>
      <c r="H259" s="32"/>
      <c r="I259" s="34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</row>
    <row r="260" spans="1:25" ht="12.75">
      <c r="A260" s="32"/>
      <c r="B260" s="34"/>
      <c r="C260" s="34"/>
      <c r="D260" s="34"/>
      <c r="E260" s="32"/>
      <c r="F260" s="32"/>
      <c r="G260" s="32"/>
      <c r="H260" s="32"/>
      <c r="I260" s="34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</row>
    <row r="261" spans="1:25" ht="12.75">
      <c r="A261" s="32"/>
      <c r="B261" s="34"/>
      <c r="C261" s="34"/>
      <c r="D261" s="34"/>
      <c r="E261" s="32"/>
      <c r="F261" s="32"/>
      <c r="G261" s="32"/>
      <c r="H261" s="32"/>
      <c r="I261" s="34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</row>
    <row r="262" spans="1:25" ht="12.75">
      <c r="A262" s="32"/>
      <c r="B262" s="34"/>
      <c r="C262" s="34"/>
      <c r="D262" s="34"/>
      <c r="E262" s="32"/>
      <c r="F262" s="32"/>
      <c r="G262" s="32"/>
      <c r="H262" s="32"/>
      <c r="I262" s="34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</row>
    <row r="263" spans="1:25" ht="12.75">
      <c r="A263" s="32"/>
      <c r="B263" s="34"/>
      <c r="C263" s="34"/>
      <c r="D263" s="34"/>
      <c r="E263" s="32"/>
      <c r="F263" s="32"/>
      <c r="G263" s="32"/>
      <c r="H263" s="32"/>
      <c r="I263" s="34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</row>
    <row r="264" spans="1:25" ht="12.75">
      <c r="A264" s="32"/>
      <c r="B264" s="34"/>
      <c r="C264" s="34"/>
      <c r="D264" s="34"/>
      <c r="E264" s="32"/>
      <c r="F264" s="32"/>
      <c r="G264" s="32"/>
      <c r="H264" s="32"/>
      <c r="I264" s="34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</row>
    <row r="265" spans="1:25" ht="12.75">
      <c r="A265" s="32"/>
      <c r="B265" s="34"/>
      <c r="C265" s="34"/>
      <c r="D265" s="34"/>
      <c r="E265" s="32"/>
      <c r="F265" s="32"/>
      <c r="G265" s="32"/>
      <c r="H265" s="32"/>
      <c r="I265" s="34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</row>
    <row r="266" spans="1:25" ht="12.75">
      <c r="A266" s="32"/>
      <c r="B266" s="34"/>
      <c r="C266" s="34"/>
      <c r="D266" s="34"/>
      <c r="E266" s="32"/>
      <c r="F266" s="32"/>
      <c r="G266" s="32"/>
      <c r="H266" s="32"/>
      <c r="I266" s="34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</row>
    <row r="267" spans="1:25" ht="12.75">
      <c r="A267" s="32"/>
      <c r="B267" s="34"/>
      <c r="C267" s="34"/>
      <c r="D267" s="34"/>
      <c r="E267" s="32"/>
      <c r="F267" s="32"/>
      <c r="G267" s="32"/>
      <c r="H267" s="32"/>
      <c r="I267" s="34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</row>
    <row r="268" spans="1:25" ht="12.75">
      <c r="A268" s="32"/>
      <c r="B268" s="34"/>
      <c r="C268" s="34"/>
      <c r="D268" s="34"/>
      <c r="E268" s="32"/>
      <c r="F268" s="32"/>
      <c r="G268" s="32"/>
      <c r="H268" s="32"/>
      <c r="I268" s="34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</row>
    <row r="269" spans="1:25" ht="12.75">
      <c r="A269" s="32"/>
      <c r="B269" s="34"/>
      <c r="C269" s="34"/>
      <c r="D269" s="34"/>
      <c r="E269" s="32"/>
      <c r="F269" s="32"/>
      <c r="G269" s="32"/>
      <c r="H269" s="32"/>
      <c r="I269" s="34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</row>
    <row r="270" spans="1:25" ht="12.75">
      <c r="A270" s="32"/>
      <c r="B270" s="34"/>
      <c r="C270" s="34"/>
      <c r="D270" s="34"/>
      <c r="E270" s="32"/>
      <c r="F270" s="32"/>
      <c r="G270" s="32"/>
      <c r="H270" s="32"/>
      <c r="I270" s="34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</row>
    <row r="271" spans="1:25" ht="12.75">
      <c r="A271" s="32"/>
      <c r="B271" s="34"/>
      <c r="C271" s="34"/>
      <c r="D271" s="34"/>
      <c r="E271" s="32"/>
      <c r="F271" s="32"/>
      <c r="G271" s="32"/>
      <c r="H271" s="32"/>
      <c r="I271" s="34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</row>
    <row r="272" spans="1:25" ht="12.75">
      <c r="A272" s="32"/>
      <c r="B272" s="34"/>
      <c r="C272" s="34"/>
      <c r="D272" s="34"/>
      <c r="E272" s="32"/>
      <c r="F272" s="32"/>
      <c r="G272" s="32"/>
      <c r="H272" s="32"/>
      <c r="I272" s="34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</row>
    <row r="273" spans="1:25" ht="12.75">
      <c r="A273" s="32"/>
      <c r="B273" s="34"/>
      <c r="C273" s="34"/>
      <c r="D273" s="34"/>
      <c r="E273" s="32"/>
      <c r="F273" s="32"/>
      <c r="G273" s="32"/>
      <c r="H273" s="32"/>
      <c r="I273" s="34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</row>
    <row r="274" spans="1:25" ht="12.75">
      <c r="A274" s="32"/>
      <c r="B274" s="34"/>
      <c r="C274" s="34"/>
      <c r="D274" s="34"/>
      <c r="E274" s="32"/>
      <c r="F274" s="32"/>
      <c r="G274" s="32"/>
      <c r="H274" s="32"/>
      <c r="I274" s="34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</row>
    <row r="275" spans="1:25" ht="12.75">
      <c r="A275" s="32"/>
      <c r="B275" s="34"/>
      <c r="C275" s="34"/>
      <c r="D275" s="34"/>
      <c r="E275" s="32"/>
      <c r="F275" s="32"/>
      <c r="G275" s="32"/>
      <c r="H275" s="32"/>
      <c r="I275" s="34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</row>
    <row r="276" spans="1:25" ht="12.75">
      <c r="A276" s="32"/>
      <c r="B276" s="34"/>
      <c r="C276" s="34"/>
      <c r="D276" s="34"/>
      <c r="E276" s="32"/>
      <c r="F276" s="32"/>
      <c r="G276" s="32"/>
      <c r="H276" s="32"/>
      <c r="I276" s="34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</row>
    <row r="277" spans="1:25" ht="12.75">
      <c r="A277" s="32"/>
      <c r="B277" s="34"/>
      <c r="C277" s="34"/>
      <c r="D277" s="34"/>
      <c r="E277" s="32"/>
      <c r="F277" s="32"/>
      <c r="G277" s="32"/>
      <c r="H277" s="32"/>
      <c r="I277" s="34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</row>
    <row r="278" spans="1:25" ht="12.75">
      <c r="A278" s="32"/>
      <c r="B278" s="34"/>
      <c r="C278" s="34"/>
      <c r="D278" s="34"/>
      <c r="E278" s="32"/>
      <c r="F278" s="32"/>
      <c r="G278" s="32"/>
      <c r="H278" s="32"/>
      <c r="I278" s="34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</row>
    <row r="279" spans="1:25" ht="12.75">
      <c r="A279" s="32"/>
      <c r="B279" s="34"/>
      <c r="C279" s="34"/>
      <c r="D279" s="34"/>
      <c r="E279" s="32"/>
      <c r="F279" s="32"/>
      <c r="G279" s="32"/>
      <c r="H279" s="32"/>
      <c r="I279" s="34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</row>
    <row r="280" spans="1:25" ht="12.75">
      <c r="A280" s="32"/>
      <c r="B280" s="34"/>
      <c r="C280" s="34"/>
      <c r="D280" s="34"/>
      <c r="E280" s="32"/>
      <c r="F280" s="32"/>
      <c r="G280" s="32"/>
      <c r="H280" s="32"/>
      <c r="I280" s="34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</row>
    <row r="281" spans="1:25" ht="12.75">
      <c r="A281" s="32"/>
      <c r="B281" s="34"/>
      <c r="C281" s="34"/>
      <c r="D281" s="34"/>
      <c r="E281" s="32"/>
      <c r="F281" s="32"/>
      <c r="G281" s="32"/>
      <c r="H281" s="32"/>
      <c r="I281" s="34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</row>
    <row r="282" spans="1:25" ht="12.75">
      <c r="A282" s="32"/>
      <c r="B282" s="34"/>
      <c r="C282" s="34"/>
      <c r="D282" s="34"/>
      <c r="E282" s="32"/>
      <c r="F282" s="32"/>
      <c r="G282" s="32"/>
      <c r="H282" s="32"/>
      <c r="I282" s="34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</row>
    <row r="283" spans="1:25" ht="12.75">
      <c r="A283" s="32"/>
      <c r="B283" s="34"/>
      <c r="C283" s="34"/>
      <c r="D283" s="34"/>
      <c r="E283" s="32"/>
      <c r="F283" s="32"/>
      <c r="G283" s="32"/>
      <c r="H283" s="32"/>
      <c r="I283" s="34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</row>
    <row r="284" spans="1:25" ht="12.75">
      <c r="A284" s="32"/>
      <c r="B284" s="34"/>
      <c r="C284" s="34"/>
      <c r="D284" s="34"/>
      <c r="E284" s="32"/>
      <c r="F284" s="32"/>
      <c r="G284" s="32"/>
      <c r="H284" s="32"/>
      <c r="I284" s="34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</row>
    <row r="285" spans="1:25" ht="12.75">
      <c r="A285" s="32"/>
      <c r="B285" s="34"/>
      <c r="C285" s="34"/>
      <c r="D285" s="34"/>
      <c r="E285" s="32"/>
      <c r="F285" s="32"/>
      <c r="G285" s="32"/>
      <c r="H285" s="32"/>
      <c r="I285" s="34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</row>
    <row r="286" spans="1:25" ht="12.75">
      <c r="A286" s="32"/>
      <c r="B286" s="34"/>
      <c r="C286" s="34"/>
      <c r="D286" s="34"/>
      <c r="E286" s="32"/>
      <c r="F286" s="32"/>
      <c r="G286" s="32"/>
      <c r="H286" s="32"/>
      <c r="I286" s="34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</row>
    <row r="287" spans="1:25" ht="12.75">
      <c r="A287" s="32"/>
      <c r="B287" s="34"/>
      <c r="C287" s="34"/>
      <c r="D287" s="34"/>
      <c r="E287" s="32"/>
      <c r="F287" s="32"/>
      <c r="G287" s="32"/>
      <c r="H287" s="32"/>
      <c r="I287" s="34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</row>
    <row r="288" spans="1:25" ht="12.75">
      <c r="A288" s="32"/>
      <c r="B288" s="34"/>
      <c r="C288" s="34"/>
      <c r="D288" s="34"/>
      <c r="E288" s="32"/>
      <c r="F288" s="32"/>
      <c r="G288" s="32"/>
      <c r="H288" s="32"/>
      <c r="I288" s="34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</row>
    <row r="289" spans="1:25" ht="12.75">
      <c r="A289" s="32"/>
      <c r="B289" s="34"/>
      <c r="C289" s="34"/>
      <c r="D289" s="34"/>
      <c r="E289" s="32"/>
      <c r="F289" s="32"/>
      <c r="G289" s="32"/>
      <c r="H289" s="32"/>
      <c r="I289" s="34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</row>
    <row r="290" spans="1:25" ht="12.75">
      <c r="A290" s="32"/>
      <c r="B290" s="34"/>
      <c r="C290" s="34"/>
      <c r="D290" s="34"/>
      <c r="E290" s="32"/>
      <c r="F290" s="32"/>
      <c r="G290" s="32"/>
      <c r="H290" s="32"/>
      <c r="I290" s="34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</row>
    <row r="291" spans="1:25" ht="12.75">
      <c r="A291" s="32"/>
      <c r="B291" s="34"/>
      <c r="C291" s="34"/>
      <c r="D291" s="34"/>
      <c r="E291" s="32"/>
      <c r="F291" s="32"/>
      <c r="G291" s="32"/>
      <c r="H291" s="32"/>
      <c r="I291" s="34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</row>
    <row r="292" spans="1:25" ht="12.75">
      <c r="A292" s="32"/>
      <c r="B292" s="34"/>
      <c r="C292" s="34"/>
      <c r="D292" s="34"/>
      <c r="E292" s="32"/>
      <c r="F292" s="32"/>
      <c r="G292" s="32"/>
      <c r="H292" s="32"/>
      <c r="I292" s="34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</row>
    <row r="293" spans="1:25" ht="12.75">
      <c r="A293" s="32"/>
      <c r="B293" s="34"/>
      <c r="C293" s="34"/>
      <c r="D293" s="34"/>
      <c r="E293" s="32"/>
      <c r="F293" s="32"/>
      <c r="G293" s="32"/>
      <c r="H293" s="32"/>
      <c r="I293" s="34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</row>
    <row r="294" spans="1:25" ht="12.75">
      <c r="A294" s="32"/>
      <c r="B294" s="34"/>
      <c r="C294" s="34"/>
      <c r="D294" s="34"/>
      <c r="E294" s="32"/>
      <c r="F294" s="32"/>
      <c r="G294" s="32"/>
      <c r="H294" s="32"/>
      <c r="I294" s="34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</row>
    <row r="295" spans="1:25" ht="12.75">
      <c r="A295" s="32"/>
      <c r="B295" s="34"/>
      <c r="C295" s="34"/>
      <c r="D295" s="34"/>
      <c r="E295" s="32"/>
      <c r="F295" s="32"/>
      <c r="G295" s="32"/>
      <c r="H295" s="32"/>
      <c r="I295" s="34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</row>
    <row r="296" spans="1:25" ht="12.75">
      <c r="A296" s="32"/>
      <c r="B296" s="34"/>
      <c r="C296" s="34"/>
      <c r="D296" s="34"/>
      <c r="E296" s="32"/>
      <c r="F296" s="32"/>
      <c r="G296" s="32"/>
      <c r="H296" s="32"/>
      <c r="I296" s="34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</row>
    <row r="297" spans="1:25" ht="12.75">
      <c r="A297" s="32"/>
      <c r="B297" s="34"/>
      <c r="C297" s="34"/>
      <c r="D297" s="34"/>
      <c r="E297" s="32"/>
      <c r="F297" s="32"/>
      <c r="G297" s="32"/>
      <c r="H297" s="32"/>
      <c r="I297" s="34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</row>
    <row r="298" spans="1:25" ht="12.75">
      <c r="A298" s="32"/>
      <c r="B298" s="34"/>
      <c r="C298" s="34"/>
      <c r="D298" s="34"/>
      <c r="E298" s="32"/>
      <c r="F298" s="32"/>
      <c r="G298" s="32"/>
      <c r="H298" s="32"/>
      <c r="I298" s="34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</row>
    <row r="299" spans="1:25" ht="12.75">
      <c r="A299" s="32"/>
      <c r="B299" s="34"/>
      <c r="C299" s="34"/>
      <c r="D299" s="34"/>
      <c r="E299" s="32"/>
      <c r="F299" s="32"/>
      <c r="G299" s="32"/>
      <c r="H299" s="32"/>
      <c r="I299" s="34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</row>
    <row r="300" spans="1:25" ht="12.75">
      <c r="A300" s="32"/>
      <c r="B300" s="34"/>
      <c r="C300" s="34"/>
      <c r="D300" s="34"/>
      <c r="E300" s="32"/>
      <c r="F300" s="32"/>
      <c r="G300" s="32"/>
      <c r="H300" s="32"/>
      <c r="I300" s="34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</row>
    <row r="301" spans="1:25" ht="12.75">
      <c r="A301" s="32"/>
      <c r="B301" s="34"/>
      <c r="C301" s="34"/>
      <c r="D301" s="34"/>
      <c r="E301" s="32"/>
      <c r="F301" s="32"/>
      <c r="G301" s="32"/>
      <c r="H301" s="32"/>
      <c r="I301" s="34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</row>
    <row r="302" spans="1:25" ht="12.75">
      <c r="A302" s="32"/>
      <c r="B302" s="34"/>
      <c r="C302" s="34"/>
      <c r="D302" s="34"/>
      <c r="E302" s="32"/>
      <c r="F302" s="32"/>
      <c r="G302" s="32"/>
      <c r="H302" s="32"/>
      <c r="I302" s="34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</row>
    <row r="303" spans="1:25" ht="12.75">
      <c r="A303" s="32"/>
      <c r="B303" s="34"/>
      <c r="C303" s="34"/>
      <c r="D303" s="34"/>
      <c r="E303" s="32"/>
      <c r="F303" s="32"/>
      <c r="G303" s="32"/>
      <c r="H303" s="32"/>
      <c r="I303" s="34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</row>
    <row r="304" spans="1:25" ht="12.75">
      <c r="A304" s="32"/>
      <c r="B304" s="34"/>
      <c r="C304" s="34"/>
      <c r="D304" s="34"/>
      <c r="E304" s="32"/>
      <c r="F304" s="32"/>
      <c r="G304" s="32"/>
      <c r="H304" s="32"/>
      <c r="I304" s="34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</row>
    <row r="305" spans="1:25" ht="12.75">
      <c r="A305" s="32"/>
      <c r="B305" s="34"/>
      <c r="C305" s="34"/>
      <c r="D305" s="34"/>
      <c r="E305" s="32"/>
      <c r="F305" s="32"/>
      <c r="G305" s="32"/>
      <c r="H305" s="32"/>
      <c r="I305" s="34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</row>
    <row r="306" spans="1:25" ht="12.75">
      <c r="A306" s="32"/>
      <c r="B306" s="34"/>
      <c r="C306" s="34"/>
      <c r="D306" s="34"/>
      <c r="E306" s="32"/>
      <c r="F306" s="32"/>
      <c r="G306" s="32"/>
      <c r="H306" s="32"/>
      <c r="I306" s="34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</row>
    <row r="307" spans="1:25" ht="12.75">
      <c r="A307" s="32"/>
      <c r="B307" s="34"/>
      <c r="C307" s="34"/>
      <c r="D307" s="34"/>
      <c r="E307" s="32"/>
      <c r="F307" s="32"/>
      <c r="G307" s="32"/>
      <c r="H307" s="32"/>
      <c r="I307" s="34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</row>
    <row r="308" spans="1:25" ht="12.75">
      <c r="A308" s="32"/>
      <c r="B308" s="34"/>
      <c r="C308" s="34"/>
      <c r="D308" s="34"/>
      <c r="E308" s="32"/>
      <c r="F308" s="32"/>
      <c r="G308" s="32"/>
      <c r="H308" s="32"/>
      <c r="I308" s="34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</row>
    <row r="309" spans="1:25" ht="12.75">
      <c r="A309" s="32"/>
      <c r="B309" s="34"/>
      <c r="C309" s="34"/>
      <c r="D309" s="34"/>
      <c r="E309" s="32"/>
      <c r="F309" s="32"/>
      <c r="G309" s="32"/>
      <c r="H309" s="32"/>
      <c r="I309" s="34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</row>
    <row r="310" spans="1:25" ht="12.75">
      <c r="A310" s="32"/>
      <c r="B310" s="34"/>
      <c r="C310" s="34"/>
      <c r="D310" s="34"/>
      <c r="E310" s="32"/>
      <c r="F310" s="32"/>
      <c r="G310" s="32"/>
      <c r="H310" s="32"/>
      <c r="I310" s="34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</row>
    <row r="311" spans="1:25" ht="12.75">
      <c r="A311" s="32"/>
      <c r="B311" s="34"/>
      <c r="C311" s="34"/>
      <c r="D311" s="34"/>
      <c r="E311" s="32"/>
      <c r="F311" s="32"/>
      <c r="G311" s="32"/>
      <c r="H311" s="32"/>
      <c r="I311" s="34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</row>
    <row r="312" spans="1:25" ht="12.75">
      <c r="A312" s="32"/>
      <c r="B312" s="34"/>
      <c r="C312" s="34"/>
      <c r="D312" s="34"/>
      <c r="E312" s="32"/>
      <c r="F312" s="32"/>
      <c r="G312" s="32"/>
      <c r="H312" s="32"/>
      <c r="I312" s="34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</row>
    <row r="313" spans="1:25" ht="12.75">
      <c r="A313" s="32"/>
      <c r="B313" s="34"/>
      <c r="C313" s="34"/>
      <c r="D313" s="34"/>
      <c r="E313" s="32"/>
      <c r="F313" s="32"/>
      <c r="G313" s="32"/>
      <c r="H313" s="32"/>
      <c r="I313" s="34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</row>
    <row r="314" spans="1:25" ht="12.75">
      <c r="A314" s="32"/>
      <c r="B314" s="34"/>
      <c r="C314" s="34"/>
      <c r="D314" s="34"/>
      <c r="E314" s="32"/>
      <c r="F314" s="32"/>
      <c r="G314" s="32"/>
      <c r="H314" s="32"/>
      <c r="I314" s="34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</row>
    <row r="315" spans="1:25" ht="12.75">
      <c r="A315" s="32"/>
      <c r="B315" s="34"/>
      <c r="C315" s="34"/>
      <c r="D315" s="34"/>
      <c r="E315" s="32"/>
      <c r="F315" s="32"/>
      <c r="G315" s="32"/>
      <c r="H315" s="32"/>
      <c r="I315" s="34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</row>
    <row r="316" spans="1:25" ht="12.75">
      <c r="A316" s="32"/>
      <c r="B316" s="34"/>
      <c r="C316" s="34"/>
      <c r="D316" s="34"/>
      <c r="E316" s="32"/>
      <c r="F316" s="32"/>
      <c r="G316" s="32"/>
      <c r="H316" s="32"/>
      <c r="I316" s="34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</row>
    <row r="317" spans="1:25" ht="12.75">
      <c r="A317" s="32"/>
      <c r="B317" s="34"/>
      <c r="C317" s="34"/>
      <c r="D317" s="34"/>
      <c r="E317" s="32"/>
      <c r="F317" s="32"/>
      <c r="G317" s="32"/>
      <c r="H317" s="32"/>
      <c r="I317" s="34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</row>
    <row r="318" spans="1:25" ht="12.75">
      <c r="A318" s="32"/>
      <c r="B318" s="34"/>
      <c r="C318" s="34"/>
      <c r="D318" s="34"/>
      <c r="E318" s="32"/>
      <c r="F318" s="32"/>
      <c r="G318" s="32"/>
      <c r="H318" s="32"/>
      <c r="I318" s="34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</row>
    <row r="319" spans="1:25" ht="12.75">
      <c r="A319" s="32"/>
      <c r="B319" s="34"/>
      <c r="C319" s="34"/>
      <c r="D319" s="34"/>
      <c r="E319" s="32"/>
      <c r="F319" s="32"/>
      <c r="G319" s="32"/>
      <c r="H319" s="32"/>
      <c r="I319" s="34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</row>
    <row r="320" spans="1:25" ht="12.75">
      <c r="A320" s="32"/>
      <c r="B320" s="34"/>
      <c r="C320" s="34"/>
      <c r="D320" s="34"/>
      <c r="E320" s="32"/>
      <c r="F320" s="32"/>
      <c r="G320" s="32"/>
      <c r="H320" s="32"/>
      <c r="I320" s="34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</row>
    <row r="321" spans="1:25" ht="12.75">
      <c r="A321" s="32"/>
      <c r="B321" s="34"/>
      <c r="C321" s="34"/>
      <c r="D321" s="34"/>
      <c r="E321" s="32"/>
      <c r="F321" s="32"/>
      <c r="G321" s="32"/>
      <c r="H321" s="32"/>
      <c r="I321" s="34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</row>
    <row r="322" spans="1:25" ht="12.75">
      <c r="A322" s="32"/>
      <c r="B322" s="34"/>
      <c r="C322" s="34"/>
      <c r="D322" s="34"/>
      <c r="E322" s="32"/>
      <c r="F322" s="32"/>
      <c r="G322" s="32"/>
      <c r="H322" s="32"/>
      <c r="I322" s="34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</row>
    <row r="323" spans="1:25" ht="12.75">
      <c r="A323" s="32"/>
      <c r="B323" s="34"/>
      <c r="C323" s="34"/>
      <c r="D323" s="34"/>
      <c r="E323" s="32"/>
      <c r="F323" s="32"/>
      <c r="G323" s="32"/>
      <c r="H323" s="32"/>
      <c r="I323" s="34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</row>
    <row r="324" spans="1:25" ht="12.75">
      <c r="A324" s="32"/>
      <c r="B324" s="34"/>
      <c r="C324" s="34"/>
      <c r="D324" s="34"/>
      <c r="E324" s="32"/>
      <c r="F324" s="32"/>
      <c r="G324" s="32"/>
      <c r="H324" s="32"/>
      <c r="I324" s="34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</row>
    <row r="325" spans="1:25" ht="12.75">
      <c r="A325" s="32"/>
      <c r="B325" s="34"/>
      <c r="C325" s="34"/>
      <c r="D325" s="34"/>
      <c r="E325" s="32"/>
      <c r="F325" s="32"/>
      <c r="G325" s="32"/>
      <c r="H325" s="32"/>
      <c r="I325" s="34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</row>
    <row r="326" spans="1:25" ht="12.75">
      <c r="A326" s="32"/>
      <c r="B326" s="34"/>
      <c r="C326" s="34"/>
      <c r="D326" s="34"/>
      <c r="E326" s="32"/>
      <c r="F326" s="32"/>
      <c r="G326" s="32"/>
      <c r="H326" s="32"/>
      <c r="I326" s="34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</row>
    <row r="327" spans="1:25" ht="12.75">
      <c r="A327" s="32"/>
      <c r="B327" s="34"/>
      <c r="C327" s="34"/>
      <c r="D327" s="34"/>
      <c r="E327" s="32"/>
      <c r="F327" s="32"/>
      <c r="G327" s="32"/>
      <c r="H327" s="32"/>
      <c r="I327" s="34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</row>
    <row r="328" spans="1:25" ht="12.75">
      <c r="A328" s="32"/>
      <c r="B328" s="34"/>
      <c r="C328" s="34"/>
      <c r="D328" s="34"/>
      <c r="E328" s="32"/>
      <c r="F328" s="32"/>
      <c r="G328" s="32"/>
      <c r="H328" s="32"/>
      <c r="I328" s="34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</row>
    <row r="329" spans="1:25" ht="12.75">
      <c r="A329" s="32"/>
      <c r="B329" s="34"/>
      <c r="C329" s="34"/>
      <c r="D329" s="34"/>
      <c r="E329" s="32"/>
      <c r="F329" s="32"/>
      <c r="G329" s="32"/>
      <c r="H329" s="32"/>
      <c r="I329" s="34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</row>
    <row r="330" spans="1:25" ht="12.75">
      <c r="A330" s="32"/>
      <c r="B330" s="34"/>
      <c r="C330" s="34"/>
      <c r="D330" s="34"/>
      <c r="E330" s="32"/>
      <c r="F330" s="32"/>
      <c r="G330" s="32"/>
      <c r="H330" s="32"/>
      <c r="I330" s="34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</row>
    <row r="331" spans="1:25" ht="12.75">
      <c r="A331" s="32"/>
      <c r="B331" s="34"/>
      <c r="C331" s="34"/>
      <c r="D331" s="34"/>
      <c r="E331" s="32"/>
      <c r="F331" s="32"/>
      <c r="G331" s="32"/>
      <c r="H331" s="32"/>
      <c r="I331" s="34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</row>
    <row r="332" spans="1:25" ht="12.75">
      <c r="A332" s="32"/>
      <c r="B332" s="34"/>
      <c r="C332" s="34"/>
      <c r="D332" s="34"/>
      <c r="E332" s="32"/>
      <c r="F332" s="32"/>
      <c r="G332" s="32"/>
      <c r="H332" s="32"/>
      <c r="I332" s="34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</row>
    <row r="333" spans="1:25" ht="12.75">
      <c r="A333" s="32"/>
      <c r="B333" s="34"/>
      <c r="C333" s="34"/>
      <c r="D333" s="34"/>
      <c r="E333" s="32"/>
      <c r="F333" s="32"/>
      <c r="G333" s="32"/>
      <c r="H333" s="32"/>
      <c r="I333" s="34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</row>
    <row r="334" spans="1:25" ht="12.75">
      <c r="A334" s="32"/>
      <c r="B334" s="34"/>
      <c r="C334" s="34"/>
      <c r="D334" s="34"/>
      <c r="E334" s="32"/>
      <c r="F334" s="32"/>
      <c r="G334" s="32"/>
      <c r="H334" s="32"/>
      <c r="I334" s="34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</row>
    <row r="335" spans="1:25" ht="12.75">
      <c r="A335" s="32"/>
      <c r="B335" s="34"/>
      <c r="C335" s="34"/>
      <c r="D335" s="34"/>
      <c r="E335" s="32"/>
      <c r="F335" s="32"/>
      <c r="G335" s="32"/>
      <c r="H335" s="32"/>
      <c r="I335" s="34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</row>
    <row r="336" spans="1:25" ht="12.75">
      <c r="A336" s="32"/>
      <c r="B336" s="34"/>
      <c r="C336" s="34"/>
      <c r="D336" s="34"/>
      <c r="E336" s="32"/>
      <c r="F336" s="32"/>
      <c r="G336" s="32"/>
      <c r="H336" s="32"/>
      <c r="I336" s="34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</row>
    <row r="337" spans="1:25" ht="12.75">
      <c r="A337" s="32"/>
      <c r="B337" s="34"/>
      <c r="C337" s="34"/>
      <c r="D337" s="34"/>
      <c r="E337" s="32"/>
      <c r="F337" s="32"/>
      <c r="G337" s="32"/>
      <c r="H337" s="32"/>
      <c r="I337" s="34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</row>
    <row r="338" spans="1:25" ht="12.75">
      <c r="A338" s="32"/>
      <c r="B338" s="34"/>
      <c r="C338" s="34"/>
      <c r="D338" s="34"/>
      <c r="E338" s="32"/>
      <c r="F338" s="32"/>
      <c r="G338" s="32"/>
      <c r="H338" s="32"/>
      <c r="I338" s="34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</row>
    <row r="339" spans="1:25" ht="12.75">
      <c r="A339" s="32"/>
      <c r="B339" s="34"/>
      <c r="C339" s="34"/>
      <c r="D339" s="34"/>
      <c r="E339" s="32"/>
      <c r="F339" s="32"/>
      <c r="G339" s="32"/>
      <c r="H339" s="32"/>
      <c r="I339" s="34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</row>
    <row r="340" spans="1:25" ht="12.75">
      <c r="A340" s="32"/>
      <c r="B340" s="34"/>
      <c r="C340" s="34"/>
      <c r="D340" s="34"/>
      <c r="E340" s="32"/>
      <c r="F340" s="32"/>
      <c r="G340" s="32"/>
      <c r="H340" s="32"/>
      <c r="I340" s="34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</row>
    <row r="341" spans="1:25" ht="12.75">
      <c r="A341" s="32"/>
      <c r="B341" s="34"/>
      <c r="C341" s="34"/>
      <c r="D341" s="34"/>
      <c r="E341" s="32"/>
      <c r="F341" s="32"/>
      <c r="G341" s="32"/>
      <c r="H341" s="32"/>
      <c r="I341" s="34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</row>
    <row r="342" spans="1:25" ht="12.75">
      <c r="A342" s="32"/>
      <c r="B342" s="34"/>
      <c r="C342" s="34"/>
      <c r="D342" s="34"/>
      <c r="E342" s="32"/>
      <c r="F342" s="32"/>
      <c r="G342" s="32"/>
      <c r="H342" s="32"/>
      <c r="I342" s="34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</row>
    <row r="343" spans="1:25" ht="12.75">
      <c r="A343" s="32"/>
      <c r="B343" s="34"/>
      <c r="C343" s="34"/>
      <c r="D343" s="34"/>
      <c r="E343" s="32"/>
      <c r="F343" s="32"/>
      <c r="G343" s="32"/>
      <c r="H343" s="32"/>
      <c r="I343" s="34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</row>
    <row r="344" spans="1:25" ht="12.75">
      <c r="A344" s="32"/>
      <c r="B344" s="34"/>
      <c r="C344" s="34"/>
      <c r="D344" s="34"/>
      <c r="E344" s="32"/>
      <c r="F344" s="32"/>
      <c r="G344" s="32"/>
      <c r="H344" s="32"/>
      <c r="I344" s="34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</row>
    <row r="345" spans="1:25" ht="12.75">
      <c r="A345" s="32"/>
      <c r="B345" s="34"/>
      <c r="C345" s="34"/>
      <c r="D345" s="34"/>
      <c r="E345" s="32"/>
      <c r="F345" s="32"/>
      <c r="G345" s="32"/>
      <c r="H345" s="32"/>
      <c r="I345" s="34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</row>
    <row r="346" spans="1:25" ht="12.75">
      <c r="A346" s="32"/>
      <c r="B346" s="34"/>
      <c r="C346" s="34"/>
      <c r="D346" s="34"/>
      <c r="E346" s="32"/>
      <c r="F346" s="32"/>
      <c r="G346" s="32"/>
      <c r="H346" s="32"/>
      <c r="I346" s="34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</row>
    <row r="347" spans="1:25" ht="12.75">
      <c r="A347" s="32"/>
      <c r="B347" s="34"/>
      <c r="C347" s="34"/>
      <c r="D347" s="34"/>
      <c r="E347" s="32"/>
      <c r="F347" s="32"/>
      <c r="G347" s="32"/>
      <c r="H347" s="32"/>
      <c r="I347" s="34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</row>
    <row r="348" spans="1:25" ht="12.75">
      <c r="A348" s="32"/>
      <c r="B348" s="34"/>
      <c r="C348" s="34"/>
      <c r="D348" s="34"/>
      <c r="E348" s="32"/>
      <c r="F348" s="32"/>
      <c r="G348" s="32"/>
      <c r="H348" s="32"/>
      <c r="I348" s="34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</row>
    <row r="349" spans="1:25" ht="12.75">
      <c r="A349" s="32"/>
      <c r="B349" s="34"/>
      <c r="C349" s="34"/>
      <c r="D349" s="34"/>
      <c r="E349" s="32"/>
      <c r="F349" s="32"/>
      <c r="G349" s="32"/>
      <c r="H349" s="32"/>
      <c r="I349" s="34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</row>
    <row r="350" spans="1:25" ht="12.75">
      <c r="A350" s="32"/>
      <c r="B350" s="34"/>
      <c r="C350" s="34"/>
      <c r="D350" s="34"/>
      <c r="E350" s="32"/>
      <c r="F350" s="32"/>
      <c r="G350" s="32"/>
      <c r="H350" s="32"/>
      <c r="I350" s="34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</row>
    <row r="351" spans="1:25" ht="12.75">
      <c r="A351" s="32"/>
      <c r="B351" s="34"/>
      <c r="C351" s="34"/>
      <c r="D351" s="34"/>
      <c r="E351" s="32"/>
      <c r="F351" s="32"/>
      <c r="G351" s="32"/>
      <c r="H351" s="32"/>
      <c r="I351" s="34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</row>
    <row r="352" spans="1:25" ht="12.75">
      <c r="A352" s="32"/>
      <c r="B352" s="34"/>
      <c r="C352" s="34"/>
      <c r="D352" s="34"/>
      <c r="E352" s="32"/>
      <c r="F352" s="32"/>
      <c r="G352" s="32"/>
      <c r="H352" s="32"/>
      <c r="I352" s="34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</row>
    <row r="353" spans="1:25" ht="12.75">
      <c r="A353" s="32"/>
      <c r="B353" s="34"/>
      <c r="C353" s="34"/>
      <c r="D353" s="34"/>
      <c r="E353" s="32"/>
      <c r="F353" s="32"/>
      <c r="G353" s="32"/>
      <c r="H353" s="32"/>
      <c r="I353" s="34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</row>
    <row r="354" spans="1:25" ht="12.75">
      <c r="A354" s="32"/>
      <c r="B354" s="34"/>
      <c r="C354" s="34"/>
      <c r="D354" s="34"/>
      <c r="E354" s="32"/>
      <c r="F354" s="32"/>
      <c r="G354" s="32"/>
      <c r="H354" s="32"/>
      <c r="I354" s="34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</row>
    <row r="355" spans="1:25" ht="12.75">
      <c r="A355" s="32"/>
      <c r="B355" s="34"/>
      <c r="C355" s="34"/>
      <c r="D355" s="34"/>
      <c r="E355" s="32"/>
      <c r="F355" s="32"/>
      <c r="G355" s="32"/>
      <c r="H355" s="32"/>
      <c r="I355" s="34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</row>
    <row r="356" spans="1:25" ht="12.75">
      <c r="A356" s="32"/>
      <c r="B356" s="34"/>
      <c r="C356" s="34"/>
      <c r="D356" s="34"/>
      <c r="E356" s="32"/>
      <c r="F356" s="32"/>
      <c r="G356" s="32"/>
      <c r="H356" s="32"/>
      <c r="I356" s="34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</row>
    <row r="357" spans="1:25" ht="12.75">
      <c r="A357" s="32"/>
      <c r="B357" s="34"/>
      <c r="C357" s="34"/>
      <c r="D357" s="34"/>
      <c r="E357" s="32"/>
      <c r="F357" s="32"/>
      <c r="G357" s="32"/>
      <c r="H357" s="32"/>
      <c r="I357" s="34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</row>
    <row r="358" spans="1:25" ht="12.75">
      <c r="A358" s="32"/>
      <c r="B358" s="34"/>
      <c r="C358" s="34"/>
      <c r="D358" s="34"/>
      <c r="E358" s="32"/>
      <c r="F358" s="32"/>
      <c r="G358" s="32"/>
      <c r="H358" s="32"/>
      <c r="I358" s="34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</row>
    <row r="359" spans="1:25" ht="12.75">
      <c r="A359" s="32"/>
      <c r="B359" s="34"/>
      <c r="C359" s="34"/>
      <c r="D359" s="34"/>
      <c r="E359" s="32"/>
      <c r="F359" s="32"/>
      <c r="G359" s="32"/>
      <c r="H359" s="32"/>
      <c r="I359" s="34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</row>
    <row r="360" spans="1:25" ht="12.75">
      <c r="A360" s="32"/>
      <c r="B360" s="34"/>
      <c r="C360" s="34"/>
      <c r="D360" s="34"/>
      <c r="E360" s="32"/>
      <c r="F360" s="32"/>
      <c r="G360" s="32"/>
      <c r="H360" s="32"/>
      <c r="I360" s="34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</row>
    <row r="361" spans="1:25" ht="12.75">
      <c r="A361" s="32"/>
      <c r="B361" s="34"/>
      <c r="C361" s="34"/>
      <c r="D361" s="34"/>
      <c r="E361" s="32"/>
      <c r="F361" s="32"/>
      <c r="G361" s="32"/>
      <c r="H361" s="32"/>
      <c r="I361" s="34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</row>
    <row r="362" spans="1:25" ht="12.75">
      <c r="A362" s="32"/>
      <c r="B362" s="34"/>
      <c r="C362" s="34"/>
      <c r="D362" s="34"/>
      <c r="E362" s="32"/>
      <c r="F362" s="32"/>
      <c r="G362" s="32"/>
      <c r="H362" s="32"/>
      <c r="I362" s="34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</row>
    <row r="363" spans="1:25" ht="12.75">
      <c r="A363" s="32"/>
      <c r="B363" s="34"/>
      <c r="C363" s="34"/>
      <c r="D363" s="34"/>
      <c r="E363" s="32"/>
      <c r="F363" s="32"/>
      <c r="G363" s="32"/>
      <c r="H363" s="32"/>
      <c r="I363" s="34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</row>
    <row r="364" spans="1:25" ht="12.75">
      <c r="A364" s="32"/>
      <c r="B364" s="34"/>
      <c r="C364" s="34"/>
      <c r="D364" s="34"/>
      <c r="E364" s="32"/>
      <c r="F364" s="32"/>
      <c r="G364" s="32"/>
      <c r="H364" s="32"/>
      <c r="I364" s="34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</row>
    <row r="365" spans="1:25" ht="12.75">
      <c r="A365" s="32"/>
      <c r="B365" s="34"/>
      <c r="C365" s="34"/>
      <c r="D365" s="34"/>
      <c r="E365" s="32"/>
      <c r="F365" s="32"/>
      <c r="G365" s="32"/>
      <c r="H365" s="32"/>
      <c r="I365" s="34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</row>
    <row r="366" spans="1:25" ht="12.75">
      <c r="A366" s="32"/>
      <c r="B366" s="34"/>
      <c r="C366" s="34"/>
      <c r="D366" s="34"/>
      <c r="E366" s="32"/>
      <c r="F366" s="32"/>
      <c r="G366" s="32"/>
      <c r="H366" s="32"/>
      <c r="I366" s="34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</row>
    <row r="367" spans="1:25" ht="12.75">
      <c r="A367" s="32"/>
      <c r="B367" s="34"/>
      <c r="C367" s="34"/>
      <c r="D367" s="34"/>
      <c r="E367" s="32"/>
      <c r="F367" s="32"/>
      <c r="G367" s="32"/>
      <c r="H367" s="32"/>
      <c r="I367" s="34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</row>
    <row r="368" spans="1:25" ht="12.75">
      <c r="A368" s="32"/>
      <c r="B368" s="34"/>
      <c r="C368" s="34"/>
      <c r="D368" s="34"/>
      <c r="E368" s="32"/>
      <c r="F368" s="32"/>
      <c r="G368" s="32"/>
      <c r="H368" s="32"/>
      <c r="I368" s="34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</row>
    <row r="369" spans="1:25" ht="12.75">
      <c r="A369" s="32"/>
      <c r="B369" s="34"/>
      <c r="C369" s="34"/>
      <c r="D369" s="34"/>
      <c r="E369" s="32"/>
      <c r="F369" s="32"/>
      <c r="G369" s="32"/>
      <c r="H369" s="32"/>
      <c r="I369" s="34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</row>
    <row r="370" spans="1:25" ht="12.75">
      <c r="A370" s="32"/>
      <c r="B370" s="34"/>
      <c r="C370" s="34"/>
      <c r="D370" s="34"/>
      <c r="E370" s="32"/>
      <c r="F370" s="32"/>
      <c r="G370" s="32"/>
      <c r="H370" s="32"/>
      <c r="I370" s="34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</row>
    <row r="371" spans="1:25" ht="12.75">
      <c r="A371" s="32"/>
      <c r="B371" s="34"/>
      <c r="C371" s="34"/>
      <c r="D371" s="34"/>
      <c r="E371" s="32"/>
      <c r="F371" s="32"/>
      <c r="G371" s="32"/>
      <c r="H371" s="32"/>
      <c r="I371" s="34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</row>
    <row r="372" spans="1:25" ht="12.75">
      <c r="A372" s="32"/>
      <c r="B372" s="34"/>
      <c r="C372" s="34"/>
      <c r="D372" s="34"/>
      <c r="E372" s="32"/>
      <c r="F372" s="32"/>
      <c r="G372" s="32"/>
      <c r="H372" s="32"/>
      <c r="I372" s="34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</row>
    <row r="373" spans="1:25" ht="12.75">
      <c r="A373" s="32"/>
      <c r="B373" s="34"/>
      <c r="C373" s="34"/>
      <c r="D373" s="34"/>
      <c r="E373" s="32"/>
      <c r="F373" s="32"/>
      <c r="G373" s="32"/>
      <c r="H373" s="32"/>
      <c r="I373" s="34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</row>
    <row r="374" spans="1:25" ht="12.75">
      <c r="A374" s="32"/>
      <c r="B374" s="34"/>
      <c r="C374" s="34"/>
      <c r="D374" s="34"/>
      <c r="E374" s="32"/>
      <c r="F374" s="32"/>
      <c r="G374" s="32"/>
      <c r="H374" s="32"/>
      <c r="I374" s="34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</row>
    <row r="375" spans="1:25" ht="12.75">
      <c r="A375" s="32"/>
      <c r="B375" s="34"/>
      <c r="C375" s="34"/>
      <c r="D375" s="34"/>
      <c r="E375" s="32"/>
      <c r="F375" s="32"/>
      <c r="G375" s="32"/>
      <c r="H375" s="32"/>
      <c r="I375" s="34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</row>
    <row r="376" spans="1:25" ht="12.75">
      <c r="A376" s="32"/>
      <c r="B376" s="34"/>
      <c r="C376" s="34"/>
      <c r="D376" s="34"/>
      <c r="E376" s="32"/>
      <c r="F376" s="32"/>
      <c r="G376" s="32"/>
      <c r="H376" s="32"/>
      <c r="I376" s="34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</row>
    <row r="377" spans="1:25" ht="12.75">
      <c r="A377" s="32"/>
      <c r="B377" s="34"/>
      <c r="C377" s="34"/>
      <c r="D377" s="34"/>
      <c r="E377" s="32"/>
      <c r="F377" s="32"/>
      <c r="G377" s="32"/>
      <c r="H377" s="32"/>
      <c r="I377" s="34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</row>
    <row r="378" spans="1:25" ht="12.75">
      <c r="A378" s="32"/>
      <c r="B378" s="34"/>
      <c r="C378" s="34"/>
      <c r="D378" s="34"/>
      <c r="E378" s="32"/>
      <c r="F378" s="32"/>
      <c r="G378" s="32"/>
      <c r="H378" s="32"/>
      <c r="I378" s="34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</row>
    <row r="379" spans="1:25" ht="12.75">
      <c r="A379" s="32"/>
      <c r="B379" s="34"/>
      <c r="C379" s="34"/>
      <c r="D379" s="34"/>
      <c r="E379" s="32"/>
      <c r="F379" s="32"/>
      <c r="G379" s="32"/>
      <c r="H379" s="32"/>
      <c r="I379" s="34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</row>
    <row r="380" spans="1:25" ht="12.75">
      <c r="A380" s="32"/>
      <c r="B380" s="34"/>
      <c r="C380" s="34"/>
      <c r="D380" s="34"/>
      <c r="E380" s="32"/>
      <c r="F380" s="32"/>
      <c r="G380" s="32"/>
      <c r="H380" s="32"/>
      <c r="I380" s="34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</row>
    <row r="381" spans="1:25" ht="12.75">
      <c r="A381" s="32"/>
      <c r="B381" s="34"/>
      <c r="C381" s="34"/>
      <c r="D381" s="34"/>
      <c r="E381" s="32"/>
      <c r="F381" s="32"/>
      <c r="G381" s="32"/>
      <c r="H381" s="32"/>
      <c r="I381" s="34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</row>
    <row r="382" spans="1:25" ht="12.75">
      <c r="A382" s="32"/>
      <c r="B382" s="34"/>
      <c r="C382" s="34"/>
      <c r="D382" s="34"/>
      <c r="E382" s="32"/>
      <c r="F382" s="32"/>
      <c r="G382" s="32"/>
      <c r="H382" s="32"/>
      <c r="I382" s="34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</row>
    <row r="383" spans="1:25" ht="12.75">
      <c r="A383" s="32"/>
      <c r="B383" s="34"/>
      <c r="C383" s="34"/>
      <c r="D383" s="34"/>
      <c r="E383" s="32"/>
      <c r="F383" s="32"/>
      <c r="G383" s="32"/>
      <c r="H383" s="32"/>
      <c r="I383" s="34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</row>
    <row r="384" spans="1:25" ht="12.75">
      <c r="A384" s="32"/>
      <c r="B384" s="34"/>
      <c r="C384" s="34"/>
      <c r="D384" s="34"/>
      <c r="E384" s="32"/>
      <c r="F384" s="32"/>
      <c r="G384" s="32"/>
      <c r="H384" s="32"/>
      <c r="I384" s="34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</row>
    <row r="385" spans="1:25" ht="12.75">
      <c r="A385" s="32"/>
      <c r="B385" s="34"/>
      <c r="C385" s="34"/>
      <c r="D385" s="34"/>
      <c r="E385" s="32"/>
      <c r="F385" s="32"/>
      <c r="G385" s="32"/>
      <c r="H385" s="32"/>
      <c r="I385" s="34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</row>
    <row r="386" spans="1:25" ht="12.75">
      <c r="A386" s="32"/>
      <c r="B386" s="34"/>
      <c r="C386" s="34"/>
      <c r="D386" s="34"/>
      <c r="E386" s="32"/>
      <c r="F386" s="32"/>
      <c r="G386" s="32"/>
      <c r="H386" s="32"/>
      <c r="I386" s="34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</row>
    <row r="387" spans="1:25" ht="12.75">
      <c r="A387" s="32"/>
      <c r="B387" s="34"/>
      <c r="C387" s="34"/>
      <c r="D387" s="34"/>
      <c r="E387" s="32"/>
      <c r="F387" s="32"/>
      <c r="G387" s="32"/>
      <c r="H387" s="32"/>
      <c r="I387" s="34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</row>
    <row r="388" spans="1:25" ht="12.75">
      <c r="A388" s="32"/>
      <c r="B388" s="34"/>
      <c r="C388" s="34"/>
      <c r="D388" s="34"/>
      <c r="E388" s="32"/>
      <c r="F388" s="32"/>
      <c r="G388" s="32"/>
      <c r="H388" s="32"/>
      <c r="I388" s="34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</row>
    <row r="389" spans="1:25" ht="12.75">
      <c r="A389" s="32"/>
      <c r="B389" s="34"/>
      <c r="C389" s="34"/>
      <c r="D389" s="34"/>
      <c r="E389" s="32"/>
      <c r="F389" s="32"/>
      <c r="G389" s="32"/>
      <c r="H389" s="32"/>
      <c r="I389" s="34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</row>
    <row r="390" spans="1:25" ht="12.75">
      <c r="A390" s="32"/>
      <c r="B390" s="34"/>
      <c r="C390" s="34"/>
      <c r="D390" s="34"/>
      <c r="E390" s="32"/>
      <c r="F390" s="32"/>
      <c r="G390" s="32"/>
      <c r="H390" s="32"/>
      <c r="I390" s="34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</row>
    <row r="391" spans="1:25" ht="12.75">
      <c r="A391" s="32"/>
      <c r="B391" s="34"/>
      <c r="C391" s="34"/>
      <c r="D391" s="34"/>
      <c r="E391" s="32"/>
      <c r="F391" s="32"/>
      <c r="G391" s="32"/>
      <c r="H391" s="32"/>
      <c r="I391" s="34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</row>
    <row r="392" spans="1:25" ht="12.75">
      <c r="A392" s="32"/>
      <c r="B392" s="34"/>
      <c r="C392" s="34"/>
      <c r="D392" s="34"/>
      <c r="E392" s="32"/>
      <c r="F392" s="32"/>
      <c r="G392" s="32"/>
      <c r="H392" s="32"/>
      <c r="I392" s="34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</row>
    <row r="393" spans="1:25" ht="12.75">
      <c r="A393" s="32"/>
      <c r="B393" s="34"/>
      <c r="C393" s="34"/>
      <c r="D393" s="34"/>
      <c r="E393" s="32"/>
      <c r="F393" s="32"/>
      <c r="G393" s="32"/>
      <c r="H393" s="32"/>
      <c r="I393" s="34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</row>
    <row r="394" spans="1:25" ht="12.75">
      <c r="A394" s="32"/>
      <c r="B394" s="34"/>
      <c r="C394" s="34"/>
      <c r="D394" s="34"/>
      <c r="E394" s="32"/>
      <c r="F394" s="32"/>
      <c r="G394" s="32"/>
      <c r="H394" s="32"/>
      <c r="I394" s="34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</row>
    <row r="395" spans="1:25" ht="12.75">
      <c r="A395" s="32"/>
      <c r="B395" s="34"/>
      <c r="C395" s="34"/>
      <c r="D395" s="34"/>
      <c r="E395" s="32"/>
      <c r="F395" s="32"/>
      <c r="G395" s="32"/>
      <c r="H395" s="32"/>
      <c r="I395" s="34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</row>
    <row r="396" spans="1:25" ht="12.75">
      <c r="A396" s="32"/>
      <c r="B396" s="34"/>
      <c r="C396" s="34"/>
      <c r="D396" s="34"/>
      <c r="E396" s="32"/>
      <c r="F396" s="32"/>
      <c r="G396" s="32"/>
      <c r="H396" s="32"/>
      <c r="I396" s="34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</row>
    <row r="397" spans="1:25" ht="12.75">
      <c r="A397" s="32"/>
      <c r="B397" s="34"/>
      <c r="C397" s="34"/>
      <c r="D397" s="34"/>
      <c r="E397" s="32"/>
      <c r="F397" s="32"/>
      <c r="G397" s="32"/>
      <c r="H397" s="32"/>
      <c r="I397" s="34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</row>
    <row r="398" spans="1:25" ht="12.75">
      <c r="A398" s="32"/>
      <c r="B398" s="34"/>
      <c r="C398" s="34"/>
      <c r="D398" s="34"/>
      <c r="E398" s="32"/>
      <c r="F398" s="32"/>
      <c r="G398" s="32"/>
      <c r="H398" s="32"/>
      <c r="I398" s="34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</row>
    <row r="399" spans="1:25" ht="12.75">
      <c r="A399" s="32"/>
      <c r="B399" s="34"/>
      <c r="C399" s="34"/>
      <c r="D399" s="34"/>
      <c r="E399" s="32"/>
      <c r="F399" s="32"/>
      <c r="G399" s="32"/>
      <c r="H399" s="32"/>
      <c r="I399" s="34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</row>
    <row r="400" spans="1:25" ht="12.75">
      <c r="A400" s="32"/>
      <c r="B400" s="34"/>
      <c r="C400" s="34"/>
      <c r="D400" s="34"/>
      <c r="E400" s="32"/>
      <c r="F400" s="32"/>
      <c r="G400" s="32"/>
      <c r="H400" s="32"/>
      <c r="I400" s="34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</row>
    <row r="401" spans="1:25" ht="12.75">
      <c r="A401" s="32"/>
      <c r="B401" s="34"/>
      <c r="C401" s="34"/>
      <c r="D401" s="34"/>
      <c r="E401" s="32"/>
      <c r="F401" s="32"/>
      <c r="G401" s="32"/>
      <c r="H401" s="32"/>
      <c r="I401" s="34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</row>
    <row r="402" spans="1:25" ht="12.75">
      <c r="A402" s="32"/>
      <c r="B402" s="34"/>
      <c r="C402" s="34"/>
      <c r="D402" s="34"/>
      <c r="E402" s="32"/>
      <c r="F402" s="32"/>
      <c r="G402" s="32"/>
      <c r="H402" s="32"/>
      <c r="I402" s="34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</row>
    <row r="403" spans="1:25" ht="12.75">
      <c r="A403" s="32"/>
      <c r="B403" s="34"/>
      <c r="C403" s="34"/>
      <c r="D403" s="34"/>
      <c r="E403" s="32"/>
      <c r="F403" s="32"/>
      <c r="G403" s="32"/>
      <c r="H403" s="32"/>
      <c r="I403" s="34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</row>
    <row r="404" spans="1:25" ht="12.75">
      <c r="A404" s="32"/>
      <c r="B404" s="34"/>
      <c r="C404" s="34"/>
      <c r="D404" s="34"/>
      <c r="E404" s="32"/>
      <c r="F404" s="32"/>
      <c r="G404" s="32"/>
      <c r="H404" s="32"/>
      <c r="I404" s="34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</row>
    <row r="405" spans="1:25" ht="12.75">
      <c r="A405" s="32"/>
      <c r="B405" s="34"/>
      <c r="C405" s="34"/>
      <c r="D405" s="34"/>
      <c r="E405" s="32"/>
      <c r="F405" s="32"/>
      <c r="G405" s="32"/>
      <c r="H405" s="32"/>
      <c r="I405" s="34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</row>
    <row r="406" spans="1:25" ht="12.75">
      <c r="A406" s="32"/>
      <c r="B406" s="34"/>
      <c r="C406" s="34"/>
      <c r="D406" s="34"/>
      <c r="E406" s="32"/>
      <c r="F406" s="32"/>
      <c r="G406" s="32"/>
      <c r="H406" s="32"/>
      <c r="I406" s="34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</row>
    <row r="407" spans="1:25" ht="12.75">
      <c r="A407" s="32"/>
      <c r="B407" s="34"/>
      <c r="C407" s="34"/>
      <c r="D407" s="34"/>
      <c r="E407" s="32"/>
      <c r="F407" s="32"/>
      <c r="G407" s="32"/>
      <c r="H407" s="32"/>
      <c r="I407" s="34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</row>
    <row r="408" spans="1:25" ht="12.75">
      <c r="A408" s="32"/>
      <c r="B408" s="34"/>
      <c r="C408" s="34"/>
      <c r="D408" s="34"/>
      <c r="E408" s="32"/>
      <c r="F408" s="32"/>
      <c r="G408" s="32"/>
      <c r="H408" s="32"/>
      <c r="I408" s="34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</row>
    <row r="409" spans="1:25" ht="12.75">
      <c r="A409" s="32"/>
      <c r="B409" s="34"/>
      <c r="C409" s="34"/>
      <c r="D409" s="34"/>
      <c r="E409" s="32"/>
      <c r="F409" s="32"/>
      <c r="G409" s="32"/>
      <c r="H409" s="32"/>
      <c r="I409" s="34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</row>
    <row r="410" spans="1:25" ht="12.75">
      <c r="A410" s="32"/>
      <c r="B410" s="34"/>
      <c r="C410" s="34"/>
      <c r="D410" s="34"/>
      <c r="E410" s="32"/>
      <c r="F410" s="32"/>
      <c r="G410" s="32"/>
      <c r="H410" s="32"/>
      <c r="I410" s="34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</row>
    <row r="411" spans="1:25" ht="12.75">
      <c r="A411" s="32"/>
      <c r="B411" s="34"/>
      <c r="C411" s="34"/>
      <c r="D411" s="34"/>
      <c r="E411" s="32"/>
      <c r="F411" s="32"/>
      <c r="G411" s="32"/>
      <c r="H411" s="32"/>
      <c r="I411" s="34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</row>
    <row r="412" spans="1:25" ht="12.75">
      <c r="A412" s="32"/>
      <c r="B412" s="34"/>
      <c r="C412" s="34"/>
      <c r="D412" s="34"/>
      <c r="E412" s="32"/>
      <c r="F412" s="32"/>
      <c r="G412" s="32"/>
      <c r="H412" s="32"/>
      <c r="I412" s="34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</row>
    <row r="413" spans="1:25" ht="12.75">
      <c r="A413" s="32"/>
      <c r="B413" s="34"/>
      <c r="C413" s="34"/>
      <c r="D413" s="34"/>
      <c r="E413" s="32"/>
      <c r="F413" s="32"/>
      <c r="G413" s="32"/>
      <c r="H413" s="32"/>
      <c r="I413" s="34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</row>
    <row r="414" spans="1:25" ht="12.75">
      <c r="A414" s="32"/>
      <c r="B414" s="34"/>
      <c r="C414" s="34"/>
      <c r="D414" s="34"/>
      <c r="E414" s="32"/>
      <c r="F414" s="32"/>
      <c r="G414" s="32"/>
      <c r="H414" s="32"/>
      <c r="I414" s="34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</row>
    <row r="415" spans="1:25" ht="12.75">
      <c r="A415" s="32"/>
      <c r="B415" s="34"/>
      <c r="C415" s="34"/>
      <c r="D415" s="34"/>
      <c r="E415" s="32"/>
      <c r="F415" s="32"/>
      <c r="G415" s="32"/>
      <c r="H415" s="32"/>
      <c r="I415" s="34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</row>
    <row r="416" spans="1:25" ht="12.75">
      <c r="A416" s="32"/>
      <c r="B416" s="34"/>
      <c r="C416" s="34"/>
      <c r="D416" s="34"/>
      <c r="E416" s="32"/>
      <c r="F416" s="32"/>
      <c r="G416" s="32"/>
      <c r="H416" s="32"/>
      <c r="I416" s="34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</row>
    <row r="417" spans="1:25" ht="12.75">
      <c r="A417" s="32"/>
      <c r="B417" s="34"/>
      <c r="C417" s="34"/>
      <c r="D417" s="34"/>
      <c r="E417" s="32"/>
      <c r="F417" s="32"/>
      <c r="G417" s="32"/>
      <c r="H417" s="32"/>
      <c r="I417" s="34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</row>
    <row r="418" spans="1:25" ht="12.75">
      <c r="A418" s="32"/>
      <c r="B418" s="34"/>
      <c r="C418" s="34"/>
      <c r="D418" s="34"/>
      <c r="E418" s="32"/>
      <c r="F418" s="32"/>
      <c r="G418" s="32"/>
      <c r="H418" s="32"/>
      <c r="I418" s="34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</row>
    <row r="419" spans="1:25" ht="12.75">
      <c r="A419" s="32"/>
      <c r="B419" s="34"/>
      <c r="C419" s="34"/>
      <c r="D419" s="34"/>
      <c r="E419" s="32"/>
      <c r="F419" s="32"/>
      <c r="G419" s="32"/>
      <c r="H419" s="32"/>
      <c r="I419" s="34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</row>
    <row r="420" spans="1:25" ht="12.75">
      <c r="A420" s="32"/>
      <c r="B420" s="34"/>
      <c r="C420" s="34"/>
      <c r="D420" s="34"/>
      <c r="E420" s="32"/>
      <c r="F420" s="32"/>
      <c r="G420" s="32"/>
      <c r="H420" s="32"/>
      <c r="I420" s="34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</row>
    <row r="421" spans="1:25" ht="12.75">
      <c r="A421" s="32"/>
      <c r="B421" s="34"/>
      <c r="C421" s="34"/>
      <c r="D421" s="34"/>
      <c r="E421" s="32"/>
      <c r="F421" s="32"/>
      <c r="G421" s="32"/>
      <c r="H421" s="32"/>
      <c r="I421" s="34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</row>
    <row r="422" spans="1:25" ht="12.75">
      <c r="A422" s="32"/>
      <c r="B422" s="34"/>
      <c r="C422" s="34"/>
      <c r="D422" s="34"/>
      <c r="E422" s="32"/>
      <c r="F422" s="32"/>
      <c r="G422" s="32"/>
      <c r="H422" s="32"/>
      <c r="I422" s="34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</row>
    <row r="423" spans="1:25" ht="12.75">
      <c r="A423" s="32"/>
      <c r="B423" s="34"/>
      <c r="C423" s="34"/>
      <c r="D423" s="34"/>
      <c r="E423" s="32"/>
      <c r="F423" s="32"/>
      <c r="G423" s="32"/>
      <c r="H423" s="32"/>
      <c r="I423" s="34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</row>
    <row r="424" spans="1:25" ht="12.75">
      <c r="A424" s="32"/>
      <c r="B424" s="34"/>
      <c r="C424" s="34"/>
      <c r="D424" s="34"/>
      <c r="E424" s="32"/>
      <c r="F424" s="32"/>
      <c r="G424" s="32"/>
      <c r="H424" s="32"/>
      <c r="I424" s="34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</row>
    <row r="425" spans="1:25" ht="12.75">
      <c r="A425" s="32"/>
      <c r="B425" s="34"/>
      <c r="C425" s="34"/>
      <c r="D425" s="34"/>
      <c r="E425" s="32"/>
      <c r="F425" s="32"/>
      <c r="G425" s="32"/>
      <c r="H425" s="32"/>
      <c r="I425" s="34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</row>
    <row r="426" spans="1:25" ht="12.75">
      <c r="A426" s="32"/>
      <c r="B426" s="34"/>
      <c r="C426" s="34"/>
      <c r="D426" s="34"/>
      <c r="E426" s="32"/>
      <c r="F426" s="32"/>
      <c r="G426" s="32"/>
      <c r="H426" s="32"/>
      <c r="I426" s="34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</row>
    <row r="427" spans="1:25" ht="12.75">
      <c r="A427" s="32"/>
      <c r="B427" s="34"/>
      <c r="C427" s="34"/>
      <c r="D427" s="34"/>
      <c r="E427" s="32"/>
      <c r="F427" s="32"/>
      <c r="G427" s="32"/>
      <c r="H427" s="32"/>
      <c r="I427" s="34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</row>
    <row r="428" spans="1:25" ht="12.75">
      <c r="A428" s="32"/>
      <c r="B428" s="34"/>
      <c r="C428" s="34"/>
      <c r="D428" s="34"/>
      <c r="E428" s="32"/>
      <c r="F428" s="32"/>
      <c r="G428" s="32"/>
      <c r="H428" s="32"/>
      <c r="I428" s="34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</row>
    <row r="429" spans="1:25" ht="12.75">
      <c r="A429" s="32"/>
      <c r="B429" s="34"/>
      <c r="C429" s="34"/>
      <c r="D429" s="34"/>
      <c r="E429" s="32"/>
      <c r="F429" s="32"/>
      <c r="G429" s="32"/>
      <c r="H429" s="32"/>
      <c r="I429" s="34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</row>
    <row r="430" spans="1:25" ht="12.75">
      <c r="A430" s="32"/>
      <c r="B430" s="34"/>
      <c r="C430" s="34"/>
      <c r="D430" s="34"/>
      <c r="E430" s="32"/>
      <c r="F430" s="32"/>
      <c r="G430" s="32"/>
      <c r="H430" s="32"/>
      <c r="I430" s="34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</row>
    <row r="431" spans="1:25" ht="12.75">
      <c r="A431" s="32"/>
      <c r="B431" s="34"/>
      <c r="C431" s="34"/>
      <c r="D431" s="34"/>
      <c r="E431" s="32"/>
      <c r="F431" s="32"/>
      <c r="G431" s="32"/>
      <c r="H431" s="32"/>
      <c r="I431" s="34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</row>
    <row r="432" spans="1:25" ht="12.75">
      <c r="A432" s="32"/>
      <c r="B432" s="34"/>
      <c r="C432" s="34"/>
      <c r="D432" s="34"/>
      <c r="E432" s="32"/>
      <c r="F432" s="32"/>
      <c r="G432" s="32"/>
      <c r="H432" s="32"/>
      <c r="I432" s="34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</row>
    <row r="433" spans="1:25" ht="12.75">
      <c r="A433" s="32"/>
      <c r="B433" s="34"/>
      <c r="C433" s="34"/>
      <c r="D433" s="34"/>
      <c r="E433" s="32"/>
      <c r="F433" s="32"/>
      <c r="G433" s="32"/>
      <c r="H433" s="32"/>
      <c r="I433" s="34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</row>
    <row r="434" spans="1:25" ht="12.75">
      <c r="A434" s="32"/>
      <c r="B434" s="34"/>
      <c r="C434" s="34"/>
      <c r="D434" s="34"/>
      <c r="E434" s="32"/>
      <c r="F434" s="32"/>
      <c r="G434" s="32"/>
      <c r="H434" s="32"/>
      <c r="I434" s="34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</row>
    <row r="435" spans="1:25" ht="12.75">
      <c r="A435" s="32"/>
      <c r="B435" s="34"/>
      <c r="C435" s="34"/>
      <c r="D435" s="34"/>
      <c r="E435" s="32"/>
      <c r="F435" s="32"/>
      <c r="G435" s="32"/>
      <c r="H435" s="32"/>
      <c r="I435" s="34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</row>
    <row r="436" spans="1:25" ht="12.75">
      <c r="A436" s="32"/>
      <c r="B436" s="34"/>
      <c r="C436" s="34"/>
      <c r="D436" s="34"/>
      <c r="E436" s="32"/>
      <c r="F436" s="32"/>
      <c r="G436" s="32"/>
      <c r="H436" s="32"/>
      <c r="I436" s="34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</row>
    <row r="437" spans="1:25" ht="12.75">
      <c r="A437" s="32"/>
      <c r="B437" s="34"/>
      <c r="C437" s="34"/>
      <c r="D437" s="34"/>
      <c r="E437" s="32"/>
      <c r="F437" s="32"/>
      <c r="G437" s="32"/>
      <c r="H437" s="32"/>
      <c r="I437" s="34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</row>
    <row r="438" spans="1:25" ht="12.75">
      <c r="A438" s="32"/>
      <c r="B438" s="34"/>
      <c r="C438" s="34"/>
      <c r="D438" s="34"/>
      <c r="E438" s="32"/>
      <c r="F438" s="32"/>
      <c r="G438" s="32"/>
      <c r="H438" s="32"/>
      <c r="I438" s="34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</row>
    <row r="439" spans="1:25" ht="12.75">
      <c r="A439" s="32"/>
      <c r="B439" s="34"/>
      <c r="C439" s="34"/>
      <c r="D439" s="34"/>
      <c r="E439" s="32"/>
      <c r="F439" s="32"/>
      <c r="G439" s="32"/>
      <c r="H439" s="32"/>
      <c r="I439" s="34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</row>
    <row r="440" spans="1:25" ht="12.75">
      <c r="A440" s="32"/>
      <c r="B440" s="34"/>
      <c r="C440" s="34"/>
      <c r="D440" s="34"/>
      <c r="E440" s="32"/>
      <c r="F440" s="32"/>
      <c r="G440" s="32"/>
      <c r="H440" s="32"/>
      <c r="I440" s="34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</row>
    <row r="441" spans="1:25" ht="12.75">
      <c r="A441" s="32"/>
      <c r="B441" s="34"/>
      <c r="C441" s="34"/>
      <c r="D441" s="34"/>
      <c r="E441" s="32"/>
      <c r="F441" s="32"/>
      <c r="G441" s="32"/>
      <c r="H441" s="32"/>
      <c r="I441" s="34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</row>
    <row r="442" spans="1:25" ht="12.75">
      <c r="A442" s="32"/>
      <c r="B442" s="34"/>
      <c r="C442" s="34"/>
      <c r="D442" s="34"/>
      <c r="E442" s="32"/>
      <c r="F442" s="32"/>
      <c r="G442" s="32"/>
      <c r="H442" s="32"/>
      <c r="I442" s="34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</row>
    <row r="443" spans="1:25" ht="12.75">
      <c r="A443" s="32"/>
      <c r="B443" s="34"/>
      <c r="C443" s="34"/>
      <c r="D443" s="34"/>
      <c r="E443" s="32"/>
      <c r="F443" s="32"/>
      <c r="G443" s="32"/>
      <c r="H443" s="32"/>
      <c r="I443" s="34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</row>
    <row r="444" spans="1:25" ht="12.75">
      <c r="A444" s="32"/>
      <c r="B444" s="34"/>
      <c r="C444" s="34"/>
      <c r="D444" s="34"/>
      <c r="E444" s="32"/>
      <c r="F444" s="32"/>
      <c r="G444" s="32"/>
      <c r="H444" s="32"/>
      <c r="I444" s="34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</row>
    <row r="445" spans="1:25" ht="12.75">
      <c r="A445" s="32"/>
      <c r="B445" s="34"/>
      <c r="C445" s="34"/>
      <c r="D445" s="34"/>
      <c r="E445" s="32"/>
      <c r="F445" s="32"/>
      <c r="G445" s="32"/>
      <c r="H445" s="32"/>
      <c r="I445" s="34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</row>
    <row r="446" spans="1:25" ht="12.75">
      <c r="A446" s="32"/>
      <c r="B446" s="34"/>
      <c r="C446" s="34"/>
      <c r="D446" s="34"/>
      <c r="E446" s="32"/>
      <c r="F446" s="32"/>
      <c r="G446" s="32"/>
      <c r="H446" s="32"/>
      <c r="I446" s="34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</row>
    <row r="447" spans="1:25" ht="12.75">
      <c r="A447" s="32"/>
      <c r="B447" s="34"/>
      <c r="C447" s="34"/>
      <c r="D447" s="34"/>
      <c r="E447" s="32"/>
      <c r="F447" s="32"/>
      <c r="G447" s="32"/>
      <c r="H447" s="32"/>
      <c r="I447" s="34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</row>
    <row r="448" spans="1:25" ht="12.75">
      <c r="A448" s="32"/>
      <c r="B448" s="34"/>
      <c r="C448" s="34"/>
      <c r="D448" s="34"/>
      <c r="E448" s="32"/>
      <c r="F448" s="32"/>
      <c r="G448" s="32"/>
      <c r="H448" s="32"/>
      <c r="I448" s="34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</row>
    <row r="449" spans="1:25" ht="12.75">
      <c r="A449" s="32"/>
      <c r="B449" s="34"/>
      <c r="C449" s="34"/>
      <c r="D449" s="34"/>
      <c r="E449" s="32"/>
      <c r="F449" s="32"/>
      <c r="G449" s="32"/>
      <c r="H449" s="32"/>
      <c r="I449" s="34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</row>
    <row r="450" spans="1:25" ht="12.75">
      <c r="A450" s="32"/>
      <c r="B450" s="34"/>
      <c r="C450" s="34"/>
      <c r="D450" s="34"/>
      <c r="E450" s="32"/>
      <c r="F450" s="32"/>
      <c r="G450" s="32"/>
      <c r="H450" s="32"/>
      <c r="I450" s="34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</row>
    <row r="451" spans="1:25" ht="12.75">
      <c r="A451" s="32"/>
      <c r="B451" s="34"/>
      <c r="C451" s="34"/>
      <c r="D451" s="34"/>
      <c r="E451" s="32"/>
      <c r="F451" s="32"/>
      <c r="G451" s="32"/>
      <c r="H451" s="32"/>
      <c r="I451" s="34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</row>
    <row r="452" spans="1:25" ht="12.75">
      <c r="A452" s="32"/>
      <c r="B452" s="34"/>
      <c r="C452" s="34"/>
      <c r="D452" s="34"/>
      <c r="E452" s="32"/>
      <c r="F452" s="32"/>
      <c r="G452" s="32"/>
      <c r="H452" s="32"/>
      <c r="I452" s="34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</row>
    <row r="453" spans="1:25" ht="12.75">
      <c r="A453" s="32"/>
      <c r="B453" s="34"/>
      <c r="C453" s="34"/>
      <c r="D453" s="34"/>
      <c r="E453" s="32"/>
      <c r="F453" s="32"/>
      <c r="G453" s="32"/>
      <c r="H453" s="32"/>
      <c r="I453" s="34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</row>
    <row r="454" spans="1:25" ht="12.75">
      <c r="A454" s="32"/>
      <c r="B454" s="34"/>
      <c r="C454" s="34"/>
      <c r="D454" s="34"/>
      <c r="E454" s="32"/>
      <c r="F454" s="32"/>
      <c r="G454" s="32"/>
      <c r="H454" s="32"/>
      <c r="I454" s="34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</row>
    <row r="455" spans="1:25" ht="12.75">
      <c r="A455" s="32"/>
      <c r="B455" s="34"/>
      <c r="C455" s="34"/>
      <c r="D455" s="34"/>
      <c r="E455" s="32"/>
      <c r="F455" s="32"/>
      <c r="G455" s="32"/>
      <c r="H455" s="32"/>
      <c r="I455" s="34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</row>
    <row r="456" spans="1:25" ht="12.75">
      <c r="A456" s="32"/>
      <c r="B456" s="34"/>
      <c r="C456" s="34"/>
      <c r="D456" s="34"/>
      <c r="E456" s="32"/>
      <c r="F456" s="32"/>
      <c r="G456" s="32"/>
      <c r="H456" s="32"/>
      <c r="I456" s="34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</row>
    <row r="457" spans="1:25" ht="12.75">
      <c r="A457" s="32"/>
      <c r="B457" s="34"/>
      <c r="C457" s="34"/>
      <c r="D457" s="34"/>
      <c r="E457" s="32"/>
      <c r="F457" s="32"/>
      <c r="G457" s="32"/>
      <c r="H457" s="32"/>
      <c r="I457" s="34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</row>
    <row r="458" spans="1:25" ht="12.75">
      <c r="A458" s="32"/>
      <c r="B458" s="34"/>
      <c r="C458" s="34"/>
      <c r="D458" s="34"/>
      <c r="E458" s="32"/>
      <c r="F458" s="32"/>
      <c r="G458" s="32"/>
      <c r="H458" s="32"/>
      <c r="I458" s="34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</row>
    <row r="459" spans="1:25" ht="12.75">
      <c r="A459" s="32"/>
      <c r="B459" s="34"/>
      <c r="C459" s="34"/>
      <c r="D459" s="34"/>
      <c r="E459" s="32"/>
      <c r="F459" s="32"/>
      <c r="G459" s="32"/>
      <c r="H459" s="32"/>
      <c r="I459" s="34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</row>
    <row r="460" spans="1:25" ht="12.75">
      <c r="A460" s="32"/>
      <c r="B460" s="34"/>
      <c r="C460" s="34"/>
      <c r="D460" s="34"/>
      <c r="E460" s="32"/>
      <c r="F460" s="32"/>
      <c r="G460" s="32"/>
      <c r="H460" s="32"/>
      <c r="I460" s="34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</row>
    <row r="461" spans="1:25" ht="12.75">
      <c r="A461" s="32"/>
      <c r="B461" s="34"/>
      <c r="C461" s="34"/>
      <c r="D461" s="34"/>
      <c r="E461" s="32"/>
      <c r="F461" s="32"/>
      <c r="G461" s="32"/>
      <c r="H461" s="32"/>
      <c r="I461" s="34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</row>
    <row r="462" spans="1:25" ht="12.75">
      <c r="A462" s="32"/>
      <c r="B462" s="34"/>
      <c r="C462" s="34"/>
      <c r="D462" s="34"/>
      <c r="E462" s="32"/>
      <c r="F462" s="32"/>
      <c r="G462" s="32"/>
      <c r="H462" s="32"/>
      <c r="I462" s="34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</row>
    <row r="463" spans="1:25" ht="12.75">
      <c r="A463" s="32"/>
      <c r="B463" s="34"/>
      <c r="C463" s="34"/>
      <c r="D463" s="34"/>
      <c r="E463" s="32"/>
      <c r="F463" s="32"/>
      <c r="G463" s="32"/>
      <c r="H463" s="32"/>
      <c r="I463" s="34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</row>
    <row r="464" spans="1:25" ht="12.75">
      <c r="A464" s="32"/>
      <c r="B464" s="34"/>
      <c r="C464" s="34"/>
      <c r="D464" s="34"/>
      <c r="E464" s="32"/>
      <c r="F464" s="32"/>
      <c r="G464" s="32"/>
      <c r="H464" s="32"/>
      <c r="I464" s="34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</row>
    <row r="465" spans="1:25" ht="12.75">
      <c r="A465" s="32"/>
      <c r="B465" s="34"/>
      <c r="C465" s="34"/>
      <c r="D465" s="34"/>
      <c r="E465" s="32"/>
      <c r="F465" s="32"/>
      <c r="G465" s="32"/>
      <c r="H465" s="32"/>
      <c r="I465" s="34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</row>
    <row r="466" spans="1:25" ht="12.75">
      <c r="A466" s="32"/>
      <c r="B466" s="34"/>
      <c r="C466" s="34"/>
      <c r="D466" s="34"/>
      <c r="E466" s="32"/>
      <c r="F466" s="32"/>
      <c r="G466" s="32"/>
      <c r="H466" s="32"/>
      <c r="I466" s="34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</row>
    <row r="467" spans="1:25" ht="12.75">
      <c r="A467" s="32"/>
      <c r="B467" s="34"/>
      <c r="C467" s="34"/>
      <c r="D467" s="34"/>
      <c r="E467" s="32"/>
      <c r="F467" s="32"/>
      <c r="G467" s="32"/>
      <c r="H467" s="32"/>
      <c r="I467" s="34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</row>
    <row r="468" spans="1:25" ht="12.75">
      <c r="A468" s="32"/>
      <c r="B468" s="34"/>
      <c r="C468" s="34"/>
      <c r="D468" s="34"/>
      <c r="E468" s="32"/>
      <c r="F468" s="32"/>
      <c r="G468" s="32"/>
      <c r="H468" s="32"/>
      <c r="I468" s="34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</row>
    <row r="469" spans="1:25" ht="12.75">
      <c r="A469" s="32"/>
      <c r="B469" s="34"/>
      <c r="C469" s="34"/>
      <c r="D469" s="34"/>
      <c r="E469" s="32"/>
      <c r="F469" s="32"/>
      <c r="G469" s="32"/>
      <c r="H469" s="32"/>
      <c r="I469" s="34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</row>
    <row r="470" spans="1:25" ht="12.75">
      <c r="A470" s="32"/>
      <c r="B470" s="34"/>
      <c r="C470" s="34"/>
      <c r="D470" s="34"/>
      <c r="E470" s="32"/>
      <c r="F470" s="32"/>
      <c r="G470" s="32"/>
      <c r="H470" s="32"/>
      <c r="I470" s="34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</row>
    <row r="471" spans="1:25" ht="12.75">
      <c r="A471" s="32"/>
      <c r="B471" s="34"/>
      <c r="C471" s="34"/>
      <c r="D471" s="34"/>
      <c r="E471" s="32"/>
      <c r="F471" s="32"/>
      <c r="G471" s="32"/>
      <c r="H471" s="32"/>
      <c r="I471" s="34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</row>
    <row r="472" spans="1:25" ht="12.75">
      <c r="A472" s="32"/>
      <c r="B472" s="34"/>
      <c r="C472" s="34"/>
      <c r="D472" s="34"/>
      <c r="E472" s="32"/>
      <c r="F472" s="32"/>
      <c r="G472" s="32"/>
      <c r="H472" s="32"/>
      <c r="I472" s="34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</row>
    <row r="473" spans="1:25" ht="12.75">
      <c r="A473" s="32"/>
      <c r="B473" s="34"/>
      <c r="C473" s="34"/>
      <c r="D473" s="34"/>
      <c r="E473" s="32"/>
      <c r="F473" s="32"/>
      <c r="G473" s="32"/>
      <c r="H473" s="32"/>
      <c r="I473" s="34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</row>
    <row r="474" spans="1:25" ht="12.75">
      <c r="A474" s="32"/>
      <c r="B474" s="34"/>
      <c r="C474" s="34"/>
      <c r="D474" s="34"/>
      <c r="E474" s="32"/>
      <c r="F474" s="32"/>
      <c r="G474" s="32"/>
      <c r="H474" s="32"/>
      <c r="I474" s="34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</row>
    <row r="475" spans="1:25" ht="12.75">
      <c r="A475" s="32"/>
      <c r="B475" s="34"/>
      <c r="C475" s="34"/>
      <c r="D475" s="34"/>
      <c r="E475" s="32"/>
      <c r="F475" s="32"/>
      <c r="G475" s="32"/>
      <c r="H475" s="32"/>
      <c r="I475" s="34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</row>
    <row r="476" spans="1:25" ht="12.75">
      <c r="A476" s="32"/>
      <c r="B476" s="34"/>
      <c r="C476" s="34"/>
      <c r="D476" s="34"/>
      <c r="E476" s="32"/>
      <c r="F476" s="32"/>
      <c r="G476" s="32"/>
      <c r="H476" s="32"/>
      <c r="I476" s="34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</row>
    <row r="477" spans="1:25" ht="12.75">
      <c r="A477" s="32"/>
      <c r="B477" s="34"/>
      <c r="C477" s="34"/>
      <c r="D477" s="34"/>
      <c r="E477" s="32"/>
      <c r="F477" s="32"/>
      <c r="G477" s="32"/>
      <c r="H477" s="32"/>
      <c r="I477" s="34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</row>
    <row r="478" spans="1:25" ht="12.75">
      <c r="A478" s="32"/>
      <c r="B478" s="34"/>
      <c r="C478" s="34"/>
      <c r="D478" s="34"/>
      <c r="E478" s="32"/>
      <c r="F478" s="32"/>
      <c r="G478" s="32"/>
      <c r="H478" s="32"/>
      <c r="I478" s="34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</row>
    <row r="479" spans="1:25" ht="12.75">
      <c r="A479" s="32"/>
      <c r="B479" s="34"/>
      <c r="C479" s="34"/>
      <c r="D479" s="34"/>
      <c r="E479" s="32"/>
      <c r="F479" s="32"/>
      <c r="G479" s="32"/>
      <c r="H479" s="32"/>
      <c r="I479" s="34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</row>
    <row r="480" spans="1:25" ht="12.75">
      <c r="A480" s="32"/>
      <c r="B480" s="34"/>
      <c r="C480" s="34"/>
      <c r="D480" s="34"/>
      <c r="E480" s="32"/>
      <c r="F480" s="32"/>
      <c r="G480" s="32"/>
      <c r="H480" s="32"/>
      <c r="I480" s="34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</row>
    <row r="481" spans="1:25" ht="12.75">
      <c r="A481" s="32"/>
      <c r="B481" s="34"/>
      <c r="C481" s="34"/>
      <c r="D481" s="34"/>
      <c r="E481" s="32"/>
      <c r="F481" s="32"/>
      <c r="G481" s="32"/>
      <c r="H481" s="32"/>
      <c r="I481" s="34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</row>
    <row r="482" spans="1:25" ht="12.75">
      <c r="A482" s="32"/>
      <c r="B482" s="34"/>
      <c r="C482" s="34"/>
      <c r="D482" s="34"/>
      <c r="E482" s="32"/>
      <c r="F482" s="32"/>
      <c r="G482" s="32"/>
      <c r="H482" s="32"/>
      <c r="I482" s="34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</row>
    <row r="483" spans="1:25" ht="12.75">
      <c r="A483" s="32"/>
      <c r="B483" s="34"/>
      <c r="C483" s="34"/>
      <c r="D483" s="34"/>
      <c r="E483" s="32"/>
      <c r="F483" s="32"/>
      <c r="G483" s="32"/>
      <c r="H483" s="32"/>
      <c r="I483" s="34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</row>
    <row r="484" spans="1:25" ht="12.75">
      <c r="A484" s="32"/>
      <c r="B484" s="34"/>
      <c r="C484" s="34"/>
      <c r="D484" s="34"/>
      <c r="E484" s="32"/>
      <c r="F484" s="32"/>
      <c r="G484" s="32"/>
      <c r="H484" s="32"/>
      <c r="I484" s="34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</row>
    <row r="485" spans="1:25" ht="12.75">
      <c r="A485" s="32"/>
      <c r="B485" s="34"/>
      <c r="C485" s="34"/>
      <c r="D485" s="34"/>
      <c r="E485" s="32"/>
      <c r="F485" s="32"/>
      <c r="G485" s="32"/>
      <c r="H485" s="32"/>
      <c r="I485" s="34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</row>
    <row r="486" spans="1:25" ht="12.75">
      <c r="A486" s="32"/>
      <c r="B486" s="34"/>
      <c r="C486" s="34"/>
      <c r="D486" s="34"/>
      <c r="E486" s="32"/>
      <c r="F486" s="32"/>
      <c r="G486" s="32"/>
      <c r="H486" s="32"/>
      <c r="I486" s="34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</row>
    <row r="487" spans="1:25" ht="12.75">
      <c r="A487" s="32"/>
      <c r="B487" s="34"/>
      <c r="C487" s="34"/>
      <c r="D487" s="34"/>
      <c r="E487" s="32"/>
      <c r="F487" s="32"/>
      <c r="G487" s="32"/>
      <c r="H487" s="32"/>
      <c r="I487" s="34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</row>
    <row r="488" spans="1:25" ht="12.75">
      <c r="A488" s="32"/>
      <c r="B488" s="34"/>
      <c r="C488" s="34"/>
      <c r="D488" s="34"/>
      <c r="E488" s="32"/>
      <c r="F488" s="32"/>
      <c r="G488" s="32"/>
      <c r="H488" s="32"/>
      <c r="I488" s="34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</row>
    <row r="489" spans="1:25" ht="12.75">
      <c r="A489" s="32"/>
      <c r="B489" s="34"/>
      <c r="C489" s="34"/>
      <c r="D489" s="34"/>
      <c r="E489" s="32"/>
      <c r="F489" s="32"/>
      <c r="G489" s="32"/>
      <c r="H489" s="32"/>
      <c r="I489" s="34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</row>
    <row r="490" spans="1:25" ht="12.75">
      <c r="A490" s="32"/>
      <c r="B490" s="34"/>
      <c r="C490" s="34"/>
      <c r="D490" s="34"/>
      <c r="E490" s="32"/>
      <c r="F490" s="32"/>
      <c r="G490" s="32"/>
      <c r="H490" s="32"/>
      <c r="I490" s="34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</row>
    <row r="491" spans="1:25" ht="12.75">
      <c r="A491" s="32"/>
      <c r="B491" s="34"/>
      <c r="C491" s="34"/>
      <c r="D491" s="34"/>
      <c r="E491" s="32"/>
      <c r="F491" s="32"/>
      <c r="G491" s="32"/>
      <c r="H491" s="32"/>
      <c r="I491" s="34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</row>
    <row r="492" spans="1:25" ht="12.75">
      <c r="A492" s="32"/>
      <c r="B492" s="34"/>
      <c r="C492" s="34"/>
      <c r="D492" s="34"/>
      <c r="E492" s="32"/>
      <c r="F492" s="32"/>
      <c r="G492" s="32"/>
      <c r="H492" s="32"/>
      <c r="I492" s="34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</row>
    <row r="493" spans="1:25" ht="12.75">
      <c r="A493" s="32"/>
      <c r="B493" s="34"/>
      <c r="C493" s="34"/>
      <c r="D493" s="34"/>
      <c r="E493" s="32"/>
      <c r="F493" s="32"/>
      <c r="G493" s="32"/>
      <c r="H493" s="32"/>
      <c r="I493" s="34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</row>
    <row r="494" spans="1:25" ht="12.75">
      <c r="A494" s="32"/>
      <c r="B494" s="34"/>
      <c r="C494" s="34"/>
      <c r="D494" s="34"/>
      <c r="E494" s="32"/>
      <c r="F494" s="32"/>
      <c r="G494" s="32"/>
      <c r="H494" s="32"/>
      <c r="I494" s="34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</row>
    <row r="495" spans="1:25" ht="12.75">
      <c r="A495" s="32"/>
      <c r="B495" s="34"/>
      <c r="C495" s="34"/>
      <c r="D495" s="34"/>
      <c r="E495" s="32"/>
      <c r="F495" s="32"/>
      <c r="G495" s="32"/>
      <c r="H495" s="32"/>
      <c r="I495" s="34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</row>
    <row r="496" spans="1:25" ht="12.75">
      <c r="A496" s="32"/>
      <c r="B496" s="34"/>
      <c r="C496" s="34"/>
      <c r="D496" s="34"/>
      <c r="E496" s="32"/>
      <c r="F496" s="32"/>
      <c r="G496" s="32"/>
      <c r="H496" s="32"/>
      <c r="I496" s="34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</row>
    <row r="497" spans="1:25" ht="12.75">
      <c r="A497" s="32"/>
      <c r="B497" s="34"/>
      <c r="C497" s="34"/>
      <c r="D497" s="34"/>
      <c r="E497" s="32"/>
      <c r="F497" s="32"/>
      <c r="G497" s="32"/>
      <c r="H497" s="32"/>
      <c r="I497" s="34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</row>
    <row r="498" spans="1:25" ht="12.75">
      <c r="A498" s="32"/>
      <c r="B498" s="34"/>
      <c r="C498" s="34"/>
      <c r="D498" s="34"/>
      <c r="E498" s="32"/>
      <c r="F498" s="32"/>
      <c r="G498" s="32"/>
      <c r="H498" s="32"/>
      <c r="I498" s="34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</row>
    <row r="499" spans="1:25" ht="12.75">
      <c r="A499" s="32"/>
      <c r="B499" s="34"/>
      <c r="C499" s="34"/>
      <c r="D499" s="34"/>
      <c r="E499" s="32"/>
      <c r="F499" s="32"/>
      <c r="G499" s="32"/>
      <c r="H499" s="32"/>
      <c r="I499" s="34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</row>
    <row r="500" spans="1:25" ht="12.75">
      <c r="A500" s="32"/>
      <c r="B500" s="34"/>
      <c r="C500" s="34"/>
      <c r="D500" s="34"/>
      <c r="E500" s="32"/>
      <c r="F500" s="32"/>
      <c r="G500" s="32"/>
      <c r="H500" s="32"/>
      <c r="I500" s="34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</row>
    <row r="501" spans="1:25" ht="12.75">
      <c r="A501" s="32"/>
      <c r="B501" s="34"/>
      <c r="C501" s="34"/>
      <c r="D501" s="34"/>
      <c r="E501" s="32"/>
      <c r="F501" s="32"/>
      <c r="G501" s="32"/>
      <c r="H501" s="32"/>
      <c r="I501" s="34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</row>
    <row r="502" spans="1:25" ht="12.75">
      <c r="A502" s="32"/>
      <c r="B502" s="34"/>
      <c r="C502" s="34"/>
      <c r="D502" s="34"/>
      <c r="E502" s="32"/>
      <c r="F502" s="32"/>
      <c r="G502" s="32"/>
      <c r="H502" s="32"/>
      <c r="I502" s="34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</row>
    <row r="503" spans="1:25" ht="12.75">
      <c r="A503" s="32"/>
      <c r="B503" s="34"/>
      <c r="C503" s="34"/>
      <c r="D503" s="34"/>
      <c r="E503" s="32"/>
      <c r="F503" s="32"/>
      <c r="G503" s="32"/>
      <c r="H503" s="32"/>
      <c r="I503" s="34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</row>
    <row r="504" spans="1:25" ht="12.75">
      <c r="A504" s="32"/>
      <c r="B504" s="34"/>
      <c r="C504" s="34"/>
      <c r="D504" s="34"/>
      <c r="E504" s="32"/>
      <c r="F504" s="32"/>
      <c r="G504" s="32"/>
      <c r="H504" s="32"/>
      <c r="I504" s="34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</row>
    <row r="505" spans="1:25" ht="12.75">
      <c r="A505" s="32"/>
      <c r="B505" s="34"/>
      <c r="C505" s="34"/>
      <c r="D505" s="34"/>
      <c r="E505" s="32"/>
      <c r="F505" s="32"/>
      <c r="G505" s="32"/>
      <c r="H505" s="32"/>
      <c r="I505" s="34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</row>
    <row r="506" spans="1:25" ht="12.75">
      <c r="A506" s="32"/>
      <c r="B506" s="34"/>
      <c r="C506" s="34"/>
      <c r="D506" s="34"/>
      <c r="E506" s="32"/>
      <c r="F506" s="32"/>
      <c r="G506" s="32"/>
      <c r="H506" s="32"/>
      <c r="I506" s="34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</row>
    <row r="507" spans="1:25" ht="12.75">
      <c r="A507" s="32"/>
      <c r="B507" s="34"/>
      <c r="C507" s="34"/>
      <c r="D507" s="34"/>
      <c r="E507" s="32"/>
      <c r="F507" s="32"/>
      <c r="G507" s="32"/>
      <c r="H507" s="32"/>
      <c r="I507" s="34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</row>
    <row r="508" spans="1:25" ht="12.75">
      <c r="A508" s="32"/>
      <c r="B508" s="34"/>
      <c r="C508" s="34"/>
      <c r="D508" s="34"/>
      <c r="E508" s="32"/>
      <c r="F508" s="32"/>
      <c r="G508" s="32"/>
      <c r="H508" s="32"/>
      <c r="I508" s="34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</row>
    <row r="509" spans="1:25" ht="12.75">
      <c r="A509" s="32"/>
      <c r="B509" s="34"/>
      <c r="C509" s="34"/>
      <c r="D509" s="34"/>
      <c r="E509" s="32"/>
      <c r="F509" s="32"/>
      <c r="G509" s="32"/>
      <c r="H509" s="32"/>
      <c r="I509" s="34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</row>
    <row r="510" spans="1:25" ht="12.75">
      <c r="A510" s="32"/>
      <c r="B510" s="34"/>
      <c r="C510" s="34"/>
      <c r="D510" s="34"/>
      <c r="E510" s="32"/>
      <c r="F510" s="32"/>
      <c r="G510" s="32"/>
      <c r="H510" s="32"/>
      <c r="I510" s="34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</row>
    <row r="511" spans="1:25" ht="12.75">
      <c r="A511" s="32"/>
      <c r="B511" s="34"/>
      <c r="C511" s="34"/>
      <c r="D511" s="34"/>
      <c r="E511" s="32"/>
      <c r="F511" s="32"/>
      <c r="G511" s="32"/>
      <c r="H511" s="32"/>
      <c r="I511" s="34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</row>
    <row r="512" spans="1:25" ht="12.75">
      <c r="A512" s="32"/>
      <c r="B512" s="34"/>
      <c r="C512" s="34"/>
      <c r="D512" s="34"/>
      <c r="E512" s="32"/>
      <c r="F512" s="32"/>
      <c r="G512" s="32"/>
      <c r="H512" s="32"/>
      <c r="I512" s="34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</row>
    <row r="513" spans="1:25" ht="12.75">
      <c r="A513" s="32"/>
      <c r="B513" s="34"/>
      <c r="C513" s="34"/>
      <c r="D513" s="34"/>
      <c r="E513" s="32"/>
      <c r="F513" s="32"/>
      <c r="G513" s="32"/>
      <c r="H513" s="32"/>
      <c r="I513" s="34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</row>
    <row r="514" spans="1:25" ht="12.75">
      <c r="A514" s="32"/>
      <c r="B514" s="34"/>
      <c r="C514" s="34"/>
      <c r="D514" s="34"/>
      <c r="E514" s="32"/>
      <c r="F514" s="32"/>
      <c r="G514" s="32"/>
      <c r="H514" s="32"/>
      <c r="I514" s="34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</row>
    <row r="515" spans="1:25" ht="12.75">
      <c r="A515" s="32"/>
      <c r="B515" s="34"/>
      <c r="C515" s="34"/>
      <c r="D515" s="34"/>
      <c r="E515" s="32"/>
      <c r="F515" s="32"/>
      <c r="G515" s="32"/>
      <c r="H515" s="32"/>
      <c r="I515" s="34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</row>
    <row r="516" spans="1:25" ht="12.75">
      <c r="A516" s="32"/>
      <c r="B516" s="34"/>
      <c r="C516" s="34"/>
      <c r="D516" s="34"/>
      <c r="E516" s="32"/>
      <c r="F516" s="32"/>
      <c r="G516" s="32"/>
      <c r="H516" s="32"/>
      <c r="I516" s="34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</row>
    <row r="517" spans="1:25" ht="12.75">
      <c r="A517" s="32"/>
      <c r="B517" s="34"/>
      <c r="C517" s="34"/>
      <c r="D517" s="34"/>
      <c r="E517" s="32"/>
      <c r="F517" s="32"/>
      <c r="G517" s="32"/>
      <c r="H517" s="32"/>
      <c r="I517" s="34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</row>
    <row r="518" spans="1:25" ht="12.75">
      <c r="A518" s="32"/>
      <c r="B518" s="34"/>
      <c r="C518" s="34"/>
      <c r="D518" s="34"/>
      <c r="E518" s="32"/>
      <c r="F518" s="32"/>
      <c r="G518" s="32"/>
      <c r="H518" s="32"/>
      <c r="I518" s="34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</row>
    <row r="519" spans="1:25" ht="12.75">
      <c r="A519" s="32"/>
      <c r="B519" s="34"/>
      <c r="C519" s="34"/>
      <c r="D519" s="34"/>
      <c r="E519" s="32"/>
      <c r="F519" s="32"/>
      <c r="G519" s="32"/>
      <c r="H519" s="32"/>
      <c r="I519" s="34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</row>
    <row r="520" spans="1:25" ht="12.75">
      <c r="A520" s="32"/>
      <c r="B520" s="34"/>
      <c r="C520" s="34"/>
      <c r="D520" s="34"/>
      <c r="E520" s="32"/>
      <c r="F520" s="32"/>
      <c r="G520" s="32"/>
      <c r="H520" s="32"/>
      <c r="I520" s="34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</row>
    <row r="521" spans="1:25" ht="12.75">
      <c r="A521" s="32"/>
      <c r="B521" s="34"/>
      <c r="C521" s="34"/>
      <c r="D521" s="34"/>
      <c r="E521" s="32"/>
      <c r="F521" s="32"/>
      <c r="G521" s="32"/>
      <c r="H521" s="32"/>
      <c r="I521" s="34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</row>
    <row r="522" spans="1:25" ht="12.75">
      <c r="A522" s="32"/>
      <c r="B522" s="34"/>
      <c r="C522" s="34"/>
      <c r="D522" s="34"/>
      <c r="E522" s="32"/>
      <c r="F522" s="32"/>
      <c r="G522" s="32"/>
      <c r="H522" s="32"/>
      <c r="I522" s="34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</row>
    <row r="523" spans="1:25" ht="12.75">
      <c r="A523" s="32"/>
      <c r="B523" s="34"/>
      <c r="C523" s="34"/>
      <c r="D523" s="34"/>
      <c r="E523" s="32"/>
      <c r="F523" s="32"/>
      <c r="G523" s="32"/>
      <c r="H523" s="32"/>
      <c r="I523" s="34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</row>
    <row r="524" spans="1:25" ht="12.75">
      <c r="A524" s="32"/>
      <c r="B524" s="34"/>
      <c r="C524" s="34"/>
      <c r="D524" s="34"/>
      <c r="E524" s="32"/>
      <c r="F524" s="32"/>
      <c r="G524" s="32"/>
      <c r="H524" s="32"/>
      <c r="I524" s="34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</row>
    <row r="525" spans="1:25" ht="12.75">
      <c r="A525" s="32"/>
      <c r="B525" s="34"/>
      <c r="C525" s="34"/>
      <c r="D525" s="34"/>
      <c r="E525" s="32"/>
      <c r="F525" s="32"/>
      <c r="G525" s="32"/>
      <c r="H525" s="32"/>
      <c r="I525" s="34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</row>
    <row r="526" spans="1:25" ht="12.75">
      <c r="A526" s="32"/>
      <c r="B526" s="34"/>
      <c r="C526" s="34"/>
      <c r="D526" s="34"/>
      <c r="E526" s="32"/>
      <c r="F526" s="32"/>
      <c r="G526" s="32"/>
      <c r="H526" s="32"/>
      <c r="I526" s="34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</row>
    <row r="527" spans="1:25" ht="12.75">
      <c r="A527" s="32"/>
      <c r="B527" s="34"/>
      <c r="C527" s="34"/>
      <c r="D527" s="34"/>
      <c r="E527" s="32"/>
      <c r="F527" s="32"/>
      <c r="G527" s="32"/>
      <c r="H527" s="32"/>
      <c r="I527" s="34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</row>
    <row r="528" spans="1:25" ht="12.75">
      <c r="A528" s="32"/>
      <c r="B528" s="34"/>
      <c r="C528" s="34"/>
      <c r="D528" s="34"/>
      <c r="E528" s="32"/>
      <c r="F528" s="32"/>
      <c r="G528" s="32"/>
      <c r="H528" s="32"/>
      <c r="I528" s="34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</row>
    <row r="529" spans="1:25" ht="12.75">
      <c r="A529" s="32"/>
      <c r="B529" s="34"/>
      <c r="C529" s="34"/>
      <c r="D529" s="34"/>
      <c r="E529" s="32"/>
      <c r="F529" s="32"/>
      <c r="G529" s="32"/>
      <c r="H529" s="32"/>
      <c r="I529" s="34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</row>
    <row r="530" spans="1:25" ht="12.75">
      <c r="A530" s="32"/>
      <c r="B530" s="34"/>
      <c r="C530" s="34"/>
      <c r="D530" s="34"/>
      <c r="E530" s="32"/>
      <c r="F530" s="32"/>
      <c r="G530" s="32"/>
      <c r="H530" s="32"/>
      <c r="I530" s="34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</row>
    <row r="531" spans="1:25" ht="12.75">
      <c r="A531" s="32"/>
      <c r="B531" s="34"/>
      <c r="C531" s="34"/>
      <c r="D531" s="34"/>
      <c r="E531" s="32"/>
      <c r="F531" s="32"/>
      <c r="G531" s="32"/>
      <c r="H531" s="32"/>
      <c r="I531" s="34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</row>
    <row r="532" spans="1:25" ht="12.75">
      <c r="A532" s="32"/>
      <c r="B532" s="34"/>
      <c r="C532" s="34"/>
      <c r="D532" s="34"/>
      <c r="E532" s="32"/>
      <c r="F532" s="32"/>
      <c r="G532" s="32"/>
      <c r="H532" s="32"/>
      <c r="I532" s="34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</row>
    <row r="533" spans="1:25" ht="12.75">
      <c r="A533" s="32"/>
      <c r="B533" s="34"/>
      <c r="C533" s="34"/>
      <c r="D533" s="34"/>
      <c r="E533" s="32"/>
      <c r="F533" s="32"/>
      <c r="G533" s="32"/>
      <c r="H533" s="32"/>
      <c r="I533" s="34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</row>
    <row r="534" spans="1:25" ht="12.75">
      <c r="A534" s="32"/>
      <c r="B534" s="34"/>
      <c r="C534" s="34"/>
      <c r="D534" s="34"/>
      <c r="E534" s="32"/>
      <c r="F534" s="32"/>
      <c r="G534" s="32"/>
      <c r="H534" s="32"/>
      <c r="I534" s="34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</row>
    <row r="535" spans="1:25" ht="12.75">
      <c r="A535" s="32"/>
      <c r="B535" s="34"/>
      <c r="C535" s="34"/>
      <c r="D535" s="34"/>
      <c r="E535" s="32"/>
      <c r="F535" s="32"/>
      <c r="G535" s="32"/>
      <c r="H535" s="32"/>
      <c r="I535" s="34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</row>
    <row r="536" spans="1:25" ht="12.75">
      <c r="A536" s="32"/>
      <c r="B536" s="34"/>
      <c r="C536" s="34"/>
      <c r="D536" s="34"/>
      <c r="E536" s="32"/>
      <c r="F536" s="32"/>
      <c r="G536" s="32"/>
      <c r="H536" s="32"/>
      <c r="I536" s="34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</row>
    <row r="537" spans="1:25" ht="12.75">
      <c r="A537" s="32"/>
      <c r="B537" s="34"/>
      <c r="C537" s="34"/>
      <c r="D537" s="34"/>
      <c r="E537" s="32"/>
      <c r="F537" s="32"/>
      <c r="G537" s="32"/>
      <c r="H537" s="32"/>
      <c r="I537" s="34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</row>
    <row r="538" spans="1:25" ht="12.75">
      <c r="A538" s="32"/>
      <c r="B538" s="34"/>
      <c r="C538" s="34"/>
      <c r="D538" s="34"/>
      <c r="E538" s="32"/>
      <c r="F538" s="32"/>
      <c r="G538" s="32"/>
      <c r="H538" s="32"/>
      <c r="I538" s="34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</row>
    <row r="539" spans="1:25" ht="12.75">
      <c r="A539" s="32"/>
      <c r="B539" s="34"/>
      <c r="C539" s="34"/>
      <c r="D539" s="34"/>
      <c r="E539" s="32"/>
      <c r="F539" s="32"/>
      <c r="G539" s="32"/>
      <c r="H539" s="32"/>
      <c r="I539" s="34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</row>
    <row r="540" spans="1:25" ht="12.75">
      <c r="A540" s="32"/>
      <c r="B540" s="34"/>
      <c r="C540" s="34"/>
      <c r="D540" s="34"/>
      <c r="E540" s="32"/>
      <c r="F540" s="32"/>
      <c r="G540" s="32"/>
      <c r="H540" s="32"/>
      <c r="I540" s="34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</row>
    <row r="541" spans="1:25" ht="12.75">
      <c r="A541" s="32"/>
      <c r="B541" s="34"/>
      <c r="C541" s="34"/>
      <c r="D541" s="34"/>
      <c r="E541" s="32"/>
      <c r="F541" s="32"/>
      <c r="G541" s="32"/>
      <c r="H541" s="32"/>
      <c r="I541" s="34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</row>
    <row r="542" spans="1:25" ht="12.75">
      <c r="A542" s="32"/>
      <c r="B542" s="34"/>
      <c r="C542" s="34"/>
      <c r="D542" s="34"/>
      <c r="E542" s="32"/>
      <c r="F542" s="32"/>
      <c r="G542" s="32"/>
      <c r="H542" s="32"/>
      <c r="I542" s="34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</row>
    <row r="543" spans="1:25" ht="12.75">
      <c r="A543" s="32"/>
      <c r="B543" s="34"/>
      <c r="C543" s="34"/>
      <c r="D543" s="34"/>
      <c r="E543" s="32"/>
      <c r="F543" s="32"/>
      <c r="G543" s="32"/>
      <c r="H543" s="32"/>
      <c r="I543" s="34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</row>
    <row r="544" spans="1:25" ht="12.75">
      <c r="A544" s="32"/>
      <c r="B544" s="34"/>
      <c r="C544" s="34"/>
      <c r="D544" s="34"/>
      <c r="E544" s="32"/>
      <c r="F544" s="32"/>
      <c r="G544" s="32"/>
      <c r="H544" s="32"/>
      <c r="I544" s="34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</row>
    <row r="545" spans="1:25" ht="12.75">
      <c r="A545" s="32"/>
      <c r="B545" s="34"/>
      <c r="C545" s="34"/>
      <c r="D545" s="34"/>
      <c r="E545" s="32"/>
      <c r="F545" s="32"/>
      <c r="G545" s="32"/>
      <c r="H545" s="32"/>
      <c r="I545" s="34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</row>
    <row r="546" spans="1:25" ht="12.75">
      <c r="A546" s="32"/>
      <c r="B546" s="34"/>
      <c r="C546" s="34"/>
      <c r="D546" s="34"/>
      <c r="E546" s="32"/>
      <c r="F546" s="32"/>
      <c r="G546" s="32"/>
      <c r="H546" s="32"/>
      <c r="I546" s="34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</row>
    <row r="547" spans="1:25" ht="12.75">
      <c r="A547" s="32"/>
      <c r="B547" s="34"/>
      <c r="C547" s="34"/>
      <c r="D547" s="34"/>
      <c r="E547" s="32"/>
      <c r="F547" s="32"/>
      <c r="G547" s="32"/>
      <c r="H547" s="32"/>
      <c r="I547" s="34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</row>
    <row r="548" spans="1:25" ht="12.75">
      <c r="A548" s="32"/>
      <c r="B548" s="34"/>
      <c r="C548" s="34"/>
      <c r="D548" s="34"/>
      <c r="E548" s="32"/>
      <c r="F548" s="32"/>
      <c r="G548" s="32"/>
      <c r="H548" s="32"/>
      <c r="I548" s="34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</row>
    <row r="549" spans="1:25" ht="12.75">
      <c r="A549" s="32"/>
      <c r="B549" s="34"/>
      <c r="C549" s="34"/>
      <c r="D549" s="34"/>
      <c r="E549" s="32"/>
      <c r="F549" s="32"/>
      <c r="G549" s="32"/>
      <c r="H549" s="32"/>
      <c r="I549" s="34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</row>
    <row r="550" spans="1:25" ht="12.75">
      <c r="A550" s="32"/>
      <c r="B550" s="34"/>
      <c r="C550" s="34"/>
      <c r="D550" s="34"/>
      <c r="E550" s="32"/>
      <c r="F550" s="32"/>
      <c r="G550" s="32"/>
      <c r="H550" s="32"/>
      <c r="I550" s="34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</row>
    <row r="551" spans="1:25" ht="12.75">
      <c r="A551" s="32"/>
      <c r="B551" s="34"/>
      <c r="C551" s="34"/>
      <c r="D551" s="34"/>
      <c r="E551" s="32"/>
      <c r="F551" s="32"/>
      <c r="G551" s="32"/>
      <c r="H551" s="32"/>
      <c r="I551" s="34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</row>
    <row r="552" spans="1:25" ht="12.75">
      <c r="A552" s="32"/>
      <c r="B552" s="34"/>
      <c r="C552" s="34"/>
      <c r="D552" s="34"/>
      <c r="E552" s="32"/>
      <c r="F552" s="32"/>
      <c r="G552" s="32"/>
      <c r="H552" s="32"/>
      <c r="I552" s="34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</row>
    <row r="553" spans="1:25" ht="12.75">
      <c r="A553" s="32"/>
      <c r="B553" s="34"/>
      <c r="C553" s="34"/>
      <c r="D553" s="34"/>
      <c r="E553" s="32"/>
      <c r="F553" s="32"/>
      <c r="G553" s="32"/>
      <c r="H553" s="32"/>
      <c r="I553" s="34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</row>
    <row r="554" spans="1:25" ht="12.75">
      <c r="A554" s="32"/>
      <c r="B554" s="34"/>
      <c r="C554" s="34"/>
      <c r="D554" s="34"/>
      <c r="E554" s="32"/>
      <c r="F554" s="32"/>
      <c r="G554" s="32"/>
      <c r="H554" s="32"/>
      <c r="I554" s="34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</row>
    <row r="555" spans="1:25" ht="12.75">
      <c r="A555" s="32"/>
      <c r="B555" s="34"/>
      <c r="C555" s="34"/>
      <c r="D555" s="34"/>
      <c r="E555" s="32"/>
      <c r="F555" s="32"/>
      <c r="G555" s="32"/>
      <c r="H555" s="32"/>
      <c r="I555" s="34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</row>
    <row r="556" spans="1:25" ht="12.75">
      <c r="A556" s="32"/>
      <c r="B556" s="34"/>
      <c r="C556" s="34"/>
      <c r="D556" s="34"/>
      <c r="E556" s="32"/>
      <c r="F556" s="32"/>
      <c r="G556" s="32"/>
      <c r="H556" s="32"/>
      <c r="I556" s="34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</row>
    <row r="557" spans="1:25" ht="12.75">
      <c r="A557" s="32"/>
      <c r="B557" s="34"/>
      <c r="C557" s="34"/>
      <c r="D557" s="34"/>
      <c r="E557" s="32"/>
      <c r="F557" s="32"/>
      <c r="G557" s="32"/>
      <c r="H557" s="32"/>
      <c r="I557" s="34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</row>
    <row r="558" spans="1:25" ht="12.75">
      <c r="A558" s="32"/>
      <c r="B558" s="34"/>
      <c r="C558" s="34"/>
      <c r="D558" s="34"/>
      <c r="E558" s="32"/>
      <c r="F558" s="32"/>
      <c r="G558" s="32"/>
      <c r="H558" s="32"/>
      <c r="I558" s="34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</row>
    <row r="559" spans="1:25" ht="12.75">
      <c r="A559" s="32"/>
      <c r="B559" s="34"/>
      <c r="C559" s="34"/>
      <c r="D559" s="34"/>
      <c r="E559" s="32"/>
      <c r="F559" s="32"/>
      <c r="G559" s="32"/>
      <c r="H559" s="32"/>
      <c r="I559" s="34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</row>
    <row r="560" spans="1:25" ht="12.75">
      <c r="A560" s="32"/>
      <c r="B560" s="34"/>
      <c r="C560" s="34"/>
      <c r="D560" s="34"/>
      <c r="E560" s="32"/>
      <c r="F560" s="32"/>
      <c r="G560" s="32"/>
      <c r="H560" s="32"/>
      <c r="I560" s="34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</row>
    <row r="561" spans="1:25" ht="12.75">
      <c r="A561" s="32"/>
      <c r="B561" s="34"/>
      <c r="C561" s="34"/>
      <c r="D561" s="34"/>
      <c r="E561" s="32"/>
      <c r="F561" s="32"/>
      <c r="G561" s="32"/>
      <c r="H561" s="32"/>
      <c r="I561" s="34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</row>
    <row r="562" spans="1:25" ht="12.75">
      <c r="A562" s="32"/>
      <c r="B562" s="34"/>
      <c r="C562" s="34"/>
      <c r="D562" s="34"/>
      <c r="E562" s="32"/>
      <c r="F562" s="32"/>
      <c r="G562" s="32"/>
      <c r="H562" s="32"/>
      <c r="I562" s="34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</row>
    <row r="563" spans="1:25" ht="12.75">
      <c r="A563" s="32"/>
      <c r="B563" s="34"/>
      <c r="C563" s="34"/>
      <c r="D563" s="34"/>
      <c r="E563" s="32"/>
      <c r="F563" s="32"/>
      <c r="G563" s="32"/>
      <c r="H563" s="32"/>
      <c r="I563" s="34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</row>
    <row r="564" spans="1:25" ht="12.75">
      <c r="A564" s="32"/>
      <c r="B564" s="34"/>
      <c r="C564" s="34"/>
      <c r="D564" s="34"/>
      <c r="E564" s="32"/>
      <c r="F564" s="32"/>
      <c r="G564" s="32"/>
      <c r="H564" s="32"/>
      <c r="I564" s="34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</row>
    <row r="565" spans="1:25" ht="12.75">
      <c r="A565" s="32"/>
      <c r="B565" s="34"/>
      <c r="C565" s="34"/>
      <c r="D565" s="34"/>
      <c r="E565" s="32"/>
      <c r="F565" s="32"/>
      <c r="G565" s="32"/>
      <c r="H565" s="32"/>
      <c r="I565" s="34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</row>
    <row r="566" spans="1:25" ht="12.75">
      <c r="A566" s="32"/>
      <c r="B566" s="34"/>
      <c r="C566" s="34"/>
      <c r="D566" s="34"/>
      <c r="E566" s="32"/>
      <c r="F566" s="32"/>
      <c r="G566" s="32"/>
      <c r="H566" s="32"/>
      <c r="I566" s="34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</row>
    <row r="567" spans="1:25" ht="12.75">
      <c r="A567" s="32"/>
      <c r="B567" s="34"/>
      <c r="C567" s="34"/>
      <c r="D567" s="34"/>
      <c r="E567" s="32"/>
      <c r="F567" s="32"/>
      <c r="G567" s="32"/>
      <c r="H567" s="32"/>
      <c r="I567" s="34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</row>
    <row r="568" spans="1:25" ht="12.75">
      <c r="A568" s="32"/>
      <c r="B568" s="34"/>
      <c r="C568" s="34"/>
      <c r="D568" s="34"/>
      <c r="E568" s="32"/>
      <c r="F568" s="32"/>
      <c r="G568" s="32"/>
      <c r="H568" s="32"/>
      <c r="I568" s="34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</row>
    <row r="569" spans="1:25" ht="12.75">
      <c r="A569" s="32"/>
      <c r="B569" s="34"/>
      <c r="C569" s="34"/>
      <c r="D569" s="34"/>
      <c r="E569" s="32"/>
      <c r="F569" s="32"/>
      <c r="G569" s="32"/>
      <c r="H569" s="32"/>
      <c r="I569" s="34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</row>
    <row r="570" spans="1:25" ht="12.75">
      <c r="A570" s="32"/>
      <c r="B570" s="34"/>
      <c r="C570" s="34"/>
      <c r="D570" s="34"/>
      <c r="E570" s="32"/>
      <c r="F570" s="32"/>
      <c r="G570" s="32"/>
      <c r="H570" s="32"/>
      <c r="I570" s="34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</row>
    <row r="571" spans="1:25" ht="12.75">
      <c r="A571" s="32"/>
      <c r="B571" s="34"/>
      <c r="C571" s="34"/>
      <c r="D571" s="34"/>
      <c r="E571" s="32"/>
      <c r="F571" s="32"/>
      <c r="G571" s="32"/>
      <c r="H571" s="32"/>
      <c r="I571" s="34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</row>
    <row r="572" spans="1:25" ht="12.75">
      <c r="A572" s="32"/>
      <c r="B572" s="34"/>
      <c r="C572" s="34"/>
      <c r="D572" s="34"/>
      <c r="E572" s="32"/>
      <c r="F572" s="32"/>
      <c r="G572" s="32"/>
      <c r="H572" s="32"/>
      <c r="I572" s="34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</row>
    <row r="573" spans="1:25" ht="12.75">
      <c r="A573" s="32"/>
      <c r="B573" s="34"/>
      <c r="C573" s="34"/>
      <c r="D573" s="34"/>
      <c r="E573" s="32"/>
      <c r="F573" s="32"/>
      <c r="G573" s="32"/>
      <c r="H573" s="32"/>
      <c r="I573" s="34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</row>
    <row r="574" spans="1:25" ht="12.75">
      <c r="A574" s="32"/>
      <c r="B574" s="34"/>
      <c r="C574" s="34"/>
      <c r="D574" s="34"/>
      <c r="E574" s="32"/>
      <c r="F574" s="32"/>
      <c r="G574" s="32"/>
      <c r="H574" s="32"/>
      <c r="I574" s="34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</row>
    <row r="575" spans="1:25" ht="12.75">
      <c r="A575" s="32"/>
      <c r="B575" s="34"/>
      <c r="C575" s="34"/>
      <c r="D575" s="34"/>
      <c r="E575" s="32"/>
      <c r="F575" s="32"/>
      <c r="G575" s="32"/>
      <c r="H575" s="32"/>
      <c r="I575" s="34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</row>
    <row r="576" spans="1:25" ht="12.75">
      <c r="A576" s="32"/>
      <c r="B576" s="34"/>
      <c r="C576" s="34"/>
      <c r="D576" s="34"/>
      <c r="E576" s="32"/>
      <c r="F576" s="32"/>
      <c r="G576" s="32"/>
      <c r="H576" s="32"/>
      <c r="I576" s="34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</row>
    <row r="577" spans="1:25" ht="12.75">
      <c r="A577" s="32"/>
      <c r="B577" s="34"/>
      <c r="C577" s="34"/>
      <c r="D577" s="34"/>
      <c r="E577" s="32"/>
      <c r="F577" s="32"/>
      <c r="G577" s="32"/>
      <c r="H577" s="32"/>
      <c r="I577" s="34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</row>
    <row r="578" spans="1:25" ht="12.75">
      <c r="A578" s="32"/>
      <c r="B578" s="34"/>
      <c r="C578" s="34"/>
      <c r="D578" s="34"/>
      <c r="E578" s="32"/>
      <c r="F578" s="32"/>
      <c r="G578" s="32"/>
      <c r="H578" s="32"/>
      <c r="I578" s="34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</row>
    <row r="579" spans="1:25" ht="12.75">
      <c r="A579" s="32"/>
      <c r="B579" s="34"/>
      <c r="C579" s="34"/>
      <c r="D579" s="34"/>
      <c r="E579" s="32"/>
      <c r="F579" s="32"/>
      <c r="G579" s="32"/>
      <c r="H579" s="32"/>
      <c r="I579" s="34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</row>
    <row r="580" spans="1:25" ht="12.75">
      <c r="A580" s="32"/>
      <c r="B580" s="34"/>
      <c r="C580" s="34"/>
      <c r="D580" s="34"/>
      <c r="E580" s="32"/>
      <c r="F580" s="32"/>
      <c r="G580" s="32"/>
      <c r="H580" s="32"/>
      <c r="I580" s="34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</row>
    <row r="581" spans="1:25" ht="12.75">
      <c r="A581" s="32"/>
      <c r="B581" s="34"/>
      <c r="C581" s="34"/>
      <c r="D581" s="34"/>
      <c r="E581" s="32"/>
      <c r="F581" s="32"/>
      <c r="G581" s="32"/>
      <c r="H581" s="32"/>
      <c r="I581" s="34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</row>
    <row r="582" spans="1:25" ht="12.75">
      <c r="A582" s="32"/>
      <c r="B582" s="34"/>
      <c r="C582" s="34"/>
      <c r="D582" s="34"/>
      <c r="E582" s="32"/>
      <c r="F582" s="32"/>
      <c r="G582" s="32"/>
      <c r="H582" s="32"/>
      <c r="I582" s="34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</row>
    <row r="583" spans="1:25" ht="12.75">
      <c r="A583" s="32"/>
      <c r="B583" s="34"/>
      <c r="C583" s="34"/>
      <c r="D583" s="34"/>
      <c r="E583" s="32"/>
      <c r="F583" s="32"/>
      <c r="G583" s="32"/>
      <c r="H583" s="32"/>
      <c r="I583" s="34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</row>
    <row r="584" spans="1:25" ht="12.75">
      <c r="A584" s="32"/>
      <c r="B584" s="34"/>
      <c r="C584" s="34"/>
      <c r="D584" s="34"/>
      <c r="E584" s="32"/>
      <c r="F584" s="32"/>
      <c r="G584" s="32"/>
      <c r="H584" s="32"/>
      <c r="I584" s="34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</row>
    <row r="585" spans="1:25" ht="12.75">
      <c r="A585" s="32"/>
      <c r="B585" s="34"/>
      <c r="C585" s="34"/>
      <c r="D585" s="34"/>
      <c r="E585" s="32"/>
      <c r="F585" s="32"/>
      <c r="G585" s="32"/>
      <c r="H585" s="32"/>
      <c r="I585" s="34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</row>
    <row r="586" spans="1:25" ht="12.75">
      <c r="A586" s="32"/>
      <c r="B586" s="34"/>
      <c r="C586" s="34"/>
      <c r="D586" s="34"/>
      <c r="E586" s="32"/>
      <c r="F586" s="32"/>
      <c r="G586" s="32"/>
      <c r="H586" s="32"/>
      <c r="I586" s="34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</row>
    <row r="587" spans="1:25" ht="12.75">
      <c r="A587" s="32"/>
      <c r="B587" s="34"/>
      <c r="C587" s="34"/>
      <c r="D587" s="34"/>
      <c r="E587" s="32"/>
      <c r="F587" s="32"/>
      <c r="G587" s="32"/>
      <c r="H587" s="32"/>
      <c r="I587" s="34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</row>
    <row r="588" spans="1:25" ht="12.75">
      <c r="A588" s="32"/>
      <c r="B588" s="34"/>
      <c r="C588" s="34"/>
      <c r="D588" s="34"/>
      <c r="E588" s="32"/>
      <c r="F588" s="32"/>
      <c r="G588" s="32"/>
      <c r="H588" s="32"/>
      <c r="I588" s="34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</row>
    <row r="589" spans="1:25" ht="12.75">
      <c r="A589" s="32"/>
      <c r="B589" s="34"/>
      <c r="C589" s="34"/>
      <c r="D589" s="34"/>
      <c r="E589" s="32"/>
      <c r="F589" s="32"/>
      <c r="G589" s="32"/>
      <c r="H589" s="32"/>
      <c r="I589" s="34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</row>
    <row r="590" spans="1:25" ht="12.75">
      <c r="A590" s="32"/>
      <c r="B590" s="34"/>
      <c r="C590" s="34"/>
      <c r="D590" s="34"/>
      <c r="E590" s="32"/>
      <c r="F590" s="32"/>
      <c r="G590" s="32"/>
      <c r="H590" s="32"/>
      <c r="I590" s="34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</row>
    <row r="591" spans="1:25" ht="12.75">
      <c r="A591" s="32"/>
      <c r="B591" s="34"/>
      <c r="C591" s="34"/>
      <c r="D591" s="34"/>
      <c r="E591" s="32"/>
      <c r="F591" s="32"/>
      <c r="G591" s="32"/>
      <c r="H591" s="32"/>
      <c r="I591" s="34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</row>
    <row r="592" spans="1:25" ht="12.75">
      <c r="A592" s="32"/>
      <c r="B592" s="34"/>
      <c r="C592" s="34"/>
      <c r="D592" s="34"/>
      <c r="E592" s="32"/>
      <c r="F592" s="32"/>
      <c r="G592" s="32"/>
      <c r="H592" s="32"/>
      <c r="I592" s="34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</row>
    <row r="593" spans="1:25" ht="12.75">
      <c r="A593" s="32"/>
      <c r="B593" s="34"/>
      <c r="C593" s="34"/>
      <c r="D593" s="34"/>
      <c r="E593" s="32"/>
      <c r="F593" s="32"/>
      <c r="G593" s="32"/>
      <c r="H593" s="32"/>
      <c r="I593" s="34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</row>
    <row r="594" spans="1:25" ht="12.75">
      <c r="A594" s="32"/>
      <c r="B594" s="34"/>
      <c r="C594" s="34"/>
      <c r="D594" s="34"/>
      <c r="E594" s="32"/>
      <c r="F594" s="32"/>
      <c r="G594" s="32"/>
      <c r="H594" s="32"/>
      <c r="I594" s="34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</row>
    <row r="595" spans="1:25" ht="12.75">
      <c r="A595" s="32"/>
      <c r="B595" s="34"/>
      <c r="C595" s="34"/>
      <c r="D595" s="34"/>
      <c r="E595" s="32"/>
      <c r="F595" s="32"/>
      <c r="G595" s="32"/>
      <c r="H595" s="32"/>
      <c r="I595" s="34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</row>
    <row r="596" spans="1:25" ht="12.75">
      <c r="A596" s="32"/>
      <c r="B596" s="34"/>
      <c r="C596" s="34"/>
      <c r="D596" s="34"/>
      <c r="E596" s="32"/>
      <c r="F596" s="32"/>
      <c r="G596" s="32"/>
      <c r="H596" s="32"/>
      <c r="I596" s="34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</row>
    <row r="597" spans="1:25" ht="12.75">
      <c r="A597" s="32"/>
      <c r="B597" s="34"/>
      <c r="C597" s="34"/>
      <c r="D597" s="34"/>
      <c r="E597" s="32"/>
      <c r="F597" s="32"/>
      <c r="G597" s="32"/>
      <c r="H597" s="32"/>
      <c r="I597" s="34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</row>
    <row r="598" spans="1:25" ht="12.75">
      <c r="A598" s="32"/>
      <c r="B598" s="34"/>
      <c r="C598" s="34"/>
      <c r="D598" s="34"/>
      <c r="E598" s="32"/>
      <c r="F598" s="32"/>
      <c r="G598" s="32"/>
      <c r="H598" s="32"/>
      <c r="I598" s="34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</row>
    <row r="599" spans="1:25" ht="12.75">
      <c r="A599" s="32"/>
      <c r="B599" s="34"/>
      <c r="C599" s="34"/>
      <c r="D599" s="34"/>
      <c r="E599" s="32"/>
      <c r="F599" s="32"/>
      <c r="G599" s="32"/>
      <c r="H599" s="32"/>
      <c r="I599" s="34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</row>
    <row r="600" spans="1:25" ht="12.75">
      <c r="A600" s="32"/>
      <c r="B600" s="34"/>
      <c r="C600" s="34"/>
      <c r="D600" s="34"/>
      <c r="E600" s="32"/>
      <c r="F600" s="32"/>
      <c r="G600" s="32"/>
      <c r="H600" s="32"/>
      <c r="I600" s="34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</row>
    <row r="601" spans="1:25" ht="12.75">
      <c r="A601" s="32"/>
      <c r="B601" s="34"/>
      <c r="C601" s="34"/>
      <c r="D601" s="34"/>
      <c r="E601" s="32"/>
      <c r="F601" s="32"/>
      <c r="G601" s="32"/>
      <c r="H601" s="32"/>
      <c r="I601" s="34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</row>
    <row r="602" spans="1:25" ht="12.75">
      <c r="A602" s="32"/>
      <c r="B602" s="34"/>
      <c r="C602" s="34"/>
      <c r="D602" s="34"/>
      <c r="E602" s="32"/>
      <c r="F602" s="32"/>
      <c r="G602" s="32"/>
      <c r="H602" s="32"/>
      <c r="I602" s="34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</row>
    <row r="603" spans="1:25" ht="12.75">
      <c r="A603" s="32"/>
      <c r="B603" s="34"/>
      <c r="C603" s="34"/>
      <c r="D603" s="34"/>
      <c r="E603" s="32"/>
      <c r="F603" s="32"/>
      <c r="G603" s="32"/>
      <c r="H603" s="32"/>
      <c r="I603" s="34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</row>
    <row r="604" spans="1:25" ht="12.75">
      <c r="A604" s="32"/>
      <c r="B604" s="34"/>
      <c r="C604" s="34"/>
      <c r="D604" s="34"/>
      <c r="E604" s="32"/>
      <c r="F604" s="32"/>
      <c r="G604" s="32"/>
      <c r="H604" s="32"/>
      <c r="I604" s="34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</row>
    <row r="605" spans="1:25" ht="12.75">
      <c r="A605" s="32"/>
      <c r="B605" s="34"/>
      <c r="C605" s="34"/>
      <c r="D605" s="34"/>
      <c r="E605" s="32"/>
      <c r="F605" s="32"/>
      <c r="G605" s="32"/>
      <c r="H605" s="32"/>
      <c r="I605" s="34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</row>
    <row r="606" spans="1:25" ht="12.75">
      <c r="A606" s="32"/>
      <c r="B606" s="34"/>
      <c r="C606" s="34"/>
      <c r="D606" s="34"/>
      <c r="E606" s="32"/>
      <c r="F606" s="32"/>
      <c r="G606" s="32"/>
      <c r="H606" s="32"/>
      <c r="I606" s="34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</row>
    <row r="607" spans="1:25" ht="12.75">
      <c r="A607" s="32"/>
      <c r="B607" s="34"/>
      <c r="C607" s="34"/>
      <c r="D607" s="34"/>
      <c r="E607" s="32"/>
      <c r="F607" s="32"/>
      <c r="G607" s="32"/>
      <c r="H607" s="32"/>
      <c r="I607" s="34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</row>
    <row r="608" spans="1:25" ht="12.75">
      <c r="A608" s="32"/>
      <c r="B608" s="34"/>
      <c r="C608" s="34"/>
      <c r="D608" s="34"/>
      <c r="E608" s="32"/>
      <c r="F608" s="32"/>
      <c r="G608" s="32"/>
      <c r="H608" s="32"/>
      <c r="I608" s="34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</row>
    <row r="609" spans="1:25" ht="12.75">
      <c r="A609" s="32"/>
      <c r="B609" s="34"/>
      <c r="C609" s="34"/>
      <c r="D609" s="34"/>
      <c r="E609" s="32"/>
      <c r="F609" s="32"/>
      <c r="G609" s="32"/>
      <c r="H609" s="32"/>
      <c r="I609" s="34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</row>
    <row r="610" spans="1:25" ht="12.75">
      <c r="A610" s="32"/>
      <c r="B610" s="34"/>
      <c r="C610" s="34"/>
      <c r="D610" s="34"/>
      <c r="E610" s="32"/>
      <c r="F610" s="32"/>
      <c r="G610" s="32"/>
      <c r="H610" s="32"/>
      <c r="I610" s="34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</row>
    <row r="611" spans="1:25" ht="12.75">
      <c r="A611" s="32"/>
      <c r="B611" s="34"/>
      <c r="C611" s="34"/>
      <c r="D611" s="34"/>
      <c r="E611" s="32"/>
      <c r="F611" s="32"/>
      <c r="G611" s="32"/>
      <c r="H611" s="32"/>
      <c r="I611" s="34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</row>
    <row r="612" spans="1:25" ht="12.75">
      <c r="A612" s="32"/>
      <c r="B612" s="34"/>
      <c r="C612" s="34"/>
      <c r="D612" s="34"/>
      <c r="E612" s="32"/>
      <c r="F612" s="32"/>
      <c r="G612" s="32"/>
      <c r="H612" s="32"/>
      <c r="I612" s="34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</row>
    <row r="613" spans="1:25" ht="12.75">
      <c r="A613" s="32"/>
      <c r="B613" s="34"/>
      <c r="C613" s="34"/>
      <c r="D613" s="34"/>
      <c r="E613" s="32"/>
      <c r="F613" s="32"/>
      <c r="G613" s="32"/>
      <c r="H613" s="32"/>
      <c r="I613" s="34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</row>
    <row r="614" spans="1:25" ht="12.75">
      <c r="A614" s="32"/>
      <c r="B614" s="34"/>
      <c r="C614" s="34"/>
      <c r="D614" s="34"/>
      <c r="E614" s="32"/>
      <c r="F614" s="32"/>
      <c r="G614" s="32"/>
      <c r="H614" s="32"/>
      <c r="I614" s="34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</row>
    <row r="615" spans="1:25" ht="12.75">
      <c r="A615" s="32"/>
      <c r="B615" s="34"/>
      <c r="C615" s="34"/>
      <c r="D615" s="34"/>
      <c r="E615" s="32"/>
      <c r="F615" s="32"/>
      <c r="G615" s="32"/>
      <c r="H615" s="32"/>
      <c r="I615" s="34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</row>
    <row r="616" spans="1:25" ht="12.75">
      <c r="A616" s="32"/>
      <c r="B616" s="34"/>
      <c r="C616" s="34"/>
      <c r="D616" s="34"/>
      <c r="E616" s="32"/>
      <c r="F616" s="32"/>
      <c r="G616" s="32"/>
      <c r="H616" s="32"/>
      <c r="I616" s="34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</row>
    <row r="617" spans="1:25" ht="12.75">
      <c r="A617" s="32"/>
      <c r="B617" s="34"/>
      <c r="C617" s="34"/>
      <c r="D617" s="34"/>
      <c r="E617" s="32"/>
      <c r="F617" s="32"/>
      <c r="G617" s="32"/>
      <c r="H617" s="32"/>
      <c r="I617" s="34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</row>
    <row r="618" spans="1:25" ht="12.75">
      <c r="A618" s="32"/>
      <c r="B618" s="34"/>
      <c r="C618" s="34"/>
      <c r="D618" s="34"/>
      <c r="E618" s="32"/>
      <c r="F618" s="32"/>
      <c r="G618" s="32"/>
      <c r="H618" s="32"/>
      <c r="I618" s="34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</row>
    <row r="619" spans="1:25" ht="12.75">
      <c r="A619" s="32"/>
      <c r="B619" s="34"/>
      <c r="C619" s="34"/>
      <c r="D619" s="34"/>
      <c r="E619" s="32"/>
      <c r="F619" s="32"/>
      <c r="G619" s="32"/>
      <c r="H619" s="32"/>
      <c r="I619" s="34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</row>
    <row r="620" spans="1:25" ht="12.75">
      <c r="A620" s="32"/>
      <c r="B620" s="34"/>
      <c r="C620" s="34"/>
      <c r="D620" s="34"/>
      <c r="E620" s="32"/>
      <c r="F620" s="32"/>
      <c r="G620" s="32"/>
      <c r="H620" s="32"/>
      <c r="I620" s="34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</row>
    <row r="621" spans="1:25" ht="12.75">
      <c r="A621" s="32"/>
      <c r="B621" s="34"/>
      <c r="C621" s="34"/>
      <c r="D621" s="34"/>
      <c r="E621" s="32"/>
      <c r="F621" s="32"/>
      <c r="G621" s="32"/>
      <c r="H621" s="32"/>
      <c r="I621" s="34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</row>
    <row r="622" spans="1:25" ht="12.75">
      <c r="A622" s="32"/>
      <c r="B622" s="34"/>
      <c r="C622" s="34"/>
      <c r="D622" s="34"/>
      <c r="E622" s="32"/>
      <c r="F622" s="32"/>
      <c r="G622" s="32"/>
      <c r="H622" s="32"/>
      <c r="I622" s="34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</row>
    <row r="623" spans="1:25" ht="12.75">
      <c r="A623" s="32"/>
      <c r="B623" s="34"/>
      <c r="C623" s="34"/>
      <c r="D623" s="34"/>
      <c r="E623" s="32"/>
      <c r="F623" s="32"/>
      <c r="G623" s="32"/>
      <c r="H623" s="32"/>
      <c r="I623" s="34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</row>
    <row r="624" spans="1:25" ht="12.75">
      <c r="A624" s="32"/>
      <c r="B624" s="34"/>
      <c r="C624" s="34"/>
      <c r="D624" s="34"/>
      <c r="E624" s="32"/>
      <c r="F624" s="32"/>
      <c r="G624" s="32"/>
      <c r="H624" s="32"/>
      <c r="I624" s="34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</row>
    <row r="625" spans="1:25" ht="12.75">
      <c r="A625" s="32"/>
      <c r="B625" s="34"/>
      <c r="C625" s="34"/>
      <c r="D625" s="34"/>
      <c r="E625" s="32"/>
      <c r="F625" s="32"/>
      <c r="G625" s="32"/>
      <c r="H625" s="32"/>
      <c r="I625" s="34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</row>
    <row r="626" spans="1:25" ht="12.75">
      <c r="A626" s="32"/>
      <c r="B626" s="34"/>
      <c r="C626" s="34"/>
      <c r="D626" s="34"/>
      <c r="E626" s="32"/>
      <c r="F626" s="32"/>
      <c r="G626" s="32"/>
      <c r="H626" s="32"/>
      <c r="I626" s="34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</row>
    <row r="627" spans="1:25" ht="12.75">
      <c r="A627" s="32"/>
      <c r="B627" s="34"/>
      <c r="C627" s="34"/>
      <c r="D627" s="34"/>
      <c r="E627" s="32"/>
      <c r="F627" s="32"/>
      <c r="G627" s="32"/>
      <c r="H627" s="32"/>
      <c r="I627" s="34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</row>
    <row r="628" spans="1:25" ht="12.75">
      <c r="A628" s="32"/>
      <c r="B628" s="34"/>
      <c r="C628" s="34"/>
      <c r="D628" s="34"/>
      <c r="E628" s="32"/>
      <c r="F628" s="32"/>
      <c r="G628" s="32"/>
      <c r="H628" s="32"/>
      <c r="I628" s="34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</row>
    <row r="629" spans="1:25" ht="12.75">
      <c r="A629" s="32"/>
      <c r="B629" s="34"/>
      <c r="C629" s="34"/>
      <c r="D629" s="34"/>
      <c r="E629" s="32"/>
      <c r="F629" s="32"/>
      <c r="G629" s="32"/>
      <c r="H629" s="32"/>
      <c r="I629" s="34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</row>
    <row r="630" spans="1:25" ht="12.75">
      <c r="A630" s="32"/>
      <c r="B630" s="34"/>
      <c r="C630" s="34"/>
      <c r="D630" s="34"/>
      <c r="E630" s="32"/>
      <c r="F630" s="32"/>
      <c r="G630" s="32"/>
      <c r="H630" s="32"/>
      <c r="I630" s="34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</row>
  </sheetData>
  <mergeCells count="18">
    <mergeCell ref="A53:H53"/>
    <mergeCell ref="A54:D54"/>
    <mergeCell ref="A55:C55"/>
    <mergeCell ref="A1:K1"/>
    <mergeCell ref="A3:K3"/>
    <mergeCell ref="K5:K7"/>
    <mergeCell ref="B5:E5"/>
    <mergeCell ref="B6:B7"/>
    <mergeCell ref="E6:E7"/>
    <mergeCell ref="F5:J5"/>
    <mergeCell ref="A52:IV52"/>
    <mergeCell ref="I6:I7"/>
    <mergeCell ref="A49:H49"/>
    <mergeCell ref="A50:G50"/>
    <mergeCell ref="D6:D7"/>
    <mergeCell ref="H6:H7"/>
    <mergeCell ref="F6:F7"/>
    <mergeCell ref="A51:IV5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5" r:id="rId2"/>
  <headerFooter alignWithMargins="0">
    <oddFooter>&amp;C&amp;A</oddFoot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15">
    <tabColor indexed="10"/>
    <pageSetUpPr fitToPage="1"/>
  </sheetPr>
  <dimension ref="A1:I62"/>
  <sheetViews>
    <sheetView showGridLines="0" view="pageBreakPreview" zoomScale="60" zoomScaleNormal="75" workbookViewId="0" topLeftCell="A19">
      <selection activeCell="H26" sqref="H26"/>
    </sheetView>
  </sheetViews>
  <sheetFormatPr defaultColWidth="11.421875" defaultRowHeight="12.75"/>
  <cols>
    <col min="1" max="1" width="30.7109375" style="32" customWidth="1"/>
    <col min="2" max="9" width="12.7109375" style="32" customWidth="1"/>
    <col min="10" max="16384" width="11.421875" style="32" customWidth="1"/>
  </cols>
  <sheetData>
    <row r="1" spans="1:9" s="31" customFormat="1" ht="18">
      <c r="A1" s="405" t="s">
        <v>250</v>
      </c>
      <c r="B1" s="405"/>
      <c r="C1" s="405"/>
      <c r="D1" s="405"/>
      <c r="E1" s="405"/>
      <c r="F1" s="405"/>
      <c r="G1" s="405"/>
      <c r="H1" s="405"/>
      <c r="I1" s="405"/>
    </row>
    <row r="2" spans="1:9" ht="12.75" customHeight="1">
      <c r="A2" s="22"/>
      <c r="B2" s="22"/>
      <c r="C2" s="22"/>
      <c r="D2" s="22"/>
      <c r="E2" s="22"/>
      <c r="F2" s="22"/>
      <c r="G2" s="22"/>
      <c r="H2" s="22"/>
      <c r="I2" s="22"/>
    </row>
    <row r="3" spans="1:9" ht="15" customHeight="1">
      <c r="A3" s="395" t="s">
        <v>308</v>
      </c>
      <c r="B3" s="395"/>
      <c r="C3" s="395"/>
      <c r="D3" s="395"/>
      <c r="E3" s="395"/>
      <c r="F3" s="395"/>
      <c r="G3" s="395"/>
      <c r="H3" s="395"/>
      <c r="I3" s="395"/>
    </row>
    <row r="4" spans="1:9" ht="13.5" customHeight="1" thickBot="1">
      <c r="A4" s="545"/>
      <c r="B4" s="545"/>
      <c r="C4" s="545"/>
      <c r="D4" s="545"/>
      <c r="E4" s="545"/>
      <c r="F4" s="545"/>
      <c r="G4" s="545"/>
      <c r="H4" s="545"/>
      <c r="I4" s="545"/>
    </row>
    <row r="5" spans="1:9" ht="12.75">
      <c r="A5" s="282"/>
      <c r="B5" s="396" t="s">
        <v>169</v>
      </c>
      <c r="C5" s="406"/>
      <c r="D5" s="406"/>
      <c r="E5" s="406"/>
      <c r="F5" s="406"/>
      <c r="G5" s="406"/>
      <c r="H5" s="406"/>
      <c r="I5" s="406"/>
    </row>
    <row r="6" spans="1:9" ht="12.75">
      <c r="A6" s="166" t="s">
        <v>64</v>
      </c>
      <c r="B6" s="540" t="s">
        <v>175</v>
      </c>
      <c r="C6" s="541"/>
      <c r="D6" s="542" t="s">
        <v>174</v>
      </c>
      <c r="E6" s="543"/>
      <c r="F6" s="542" t="s">
        <v>173</v>
      </c>
      <c r="G6" s="543"/>
      <c r="H6" s="542" t="s">
        <v>176</v>
      </c>
      <c r="I6" s="544"/>
    </row>
    <row r="7" spans="1:9" ht="13.5" thickBot="1">
      <c r="A7" s="167"/>
      <c r="B7" s="136">
        <v>2008</v>
      </c>
      <c r="C7" s="136">
        <v>2009</v>
      </c>
      <c r="D7" s="136">
        <v>2008</v>
      </c>
      <c r="E7" s="136">
        <v>2009</v>
      </c>
      <c r="F7" s="136">
        <v>2008</v>
      </c>
      <c r="G7" s="136">
        <v>2009</v>
      </c>
      <c r="H7" s="136">
        <v>2008</v>
      </c>
      <c r="I7" s="231">
        <v>2009</v>
      </c>
    </row>
    <row r="8" spans="1:9" ht="12.75">
      <c r="A8" s="104" t="s">
        <v>45</v>
      </c>
      <c r="B8" s="106">
        <v>23.148945</v>
      </c>
      <c r="C8" s="106">
        <v>22.43933</v>
      </c>
      <c r="D8" s="106">
        <v>43.929419</v>
      </c>
      <c r="E8" s="106">
        <v>44.122479</v>
      </c>
      <c r="F8" s="106">
        <v>11.66482</v>
      </c>
      <c r="G8" s="106">
        <v>11.446269</v>
      </c>
      <c r="H8" s="106">
        <v>0.268397</v>
      </c>
      <c r="I8" s="107">
        <v>0.351768</v>
      </c>
    </row>
    <row r="9" spans="1:9" ht="12.75">
      <c r="A9" s="108" t="s">
        <v>46</v>
      </c>
      <c r="B9" s="110">
        <v>40.102688</v>
      </c>
      <c r="C9" s="110">
        <v>40.158404</v>
      </c>
      <c r="D9" s="110">
        <v>37.484578</v>
      </c>
      <c r="E9" s="110">
        <v>38.48986</v>
      </c>
      <c r="F9" s="110">
        <v>13.122002</v>
      </c>
      <c r="G9" s="110">
        <v>12.380765</v>
      </c>
      <c r="H9" s="110">
        <v>0.46136</v>
      </c>
      <c r="I9" s="111">
        <v>0.50947</v>
      </c>
    </row>
    <row r="10" spans="1:9" ht="12.75">
      <c r="A10" s="108" t="s">
        <v>67</v>
      </c>
      <c r="B10" s="110">
        <v>38.724468</v>
      </c>
      <c r="C10" s="110">
        <v>37.835217</v>
      </c>
      <c r="D10" s="110">
        <v>42.042969</v>
      </c>
      <c r="E10" s="110">
        <v>43.31276</v>
      </c>
      <c r="F10" s="110">
        <v>14.766367</v>
      </c>
      <c r="G10" s="110">
        <v>14.277614</v>
      </c>
      <c r="H10" s="110">
        <v>0.318304</v>
      </c>
      <c r="I10" s="111">
        <v>0.377425</v>
      </c>
    </row>
    <row r="11" spans="1:9" ht="12.75">
      <c r="A11" s="108" t="s">
        <v>47</v>
      </c>
      <c r="B11" s="110">
        <v>3.598946</v>
      </c>
      <c r="C11" s="110">
        <v>3.276381</v>
      </c>
      <c r="D11" s="110">
        <v>66.020477</v>
      </c>
      <c r="E11" s="110">
        <v>67.004649</v>
      </c>
      <c r="F11" s="110">
        <v>25.792276</v>
      </c>
      <c r="G11" s="110">
        <v>24.962249</v>
      </c>
      <c r="H11" s="110">
        <v>0.579398</v>
      </c>
      <c r="I11" s="111">
        <v>0.51403</v>
      </c>
    </row>
    <row r="12" spans="1:9" ht="12.75">
      <c r="A12" s="108" t="s">
        <v>68</v>
      </c>
      <c r="B12" s="110">
        <v>7.27573</v>
      </c>
      <c r="C12" s="110">
        <v>7.154686</v>
      </c>
      <c r="D12" s="110">
        <v>65.890683</v>
      </c>
      <c r="E12" s="110">
        <v>66.815179</v>
      </c>
      <c r="F12" s="110">
        <v>22.707611</v>
      </c>
      <c r="G12" s="110">
        <v>21.831245</v>
      </c>
      <c r="H12" s="110">
        <v>0.355368</v>
      </c>
      <c r="I12" s="111">
        <v>0.371844</v>
      </c>
    </row>
    <row r="13" spans="1:9" ht="12.75">
      <c r="A13" s="108" t="s">
        <v>49</v>
      </c>
      <c r="B13" s="110">
        <v>53.742215</v>
      </c>
      <c r="C13" s="110">
        <v>51.63296</v>
      </c>
      <c r="D13" s="110">
        <v>32.970364</v>
      </c>
      <c r="E13" s="110">
        <v>34.816901</v>
      </c>
      <c r="F13" s="110">
        <v>7.606475</v>
      </c>
      <c r="G13" s="110">
        <v>7.359742</v>
      </c>
      <c r="H13" s="110">
        <v>0.28024</v>
      </c>
      <c r="I13" s="111">
        <v>0.237439</v>
      </c>
    </row>
    <row r="14" spans="1:9" ht="12.75">
      <c r="A14" s="108" t="s">
        <v>69</v>
      </c>
      <c r="B14" s="110">
        <v>16.631296</v>
      </c>
      <c r="C14" s="110">
        <v>15.428689</v>
      </c>
      <c r="D14" s="110">
        <v>55.845137</v>
      </c>
      <c r="E14" s="110">
        <v>57.550824</v>
      </c>
      <c r="F14" s="110">
        <v>22.642616</v>
      </c>
      <c r="G14" s="110">
        <v>21.765821</v>
      </c>
      <c r="H14" s="110">
        <v>0.284944</v>
      </c>
      <c r="I14" s="111">
        <v>0.3275</v>
      </c>
    </row>
    <row r="15" spans="1:9" ht="12.75">
      <c r="A15" s="108" t="s">
        <v>50</v>
      </c>
      <c r="B15" s="110">
        <v>4.679121</v>
      </c>
      <c r="C15" s="110">
        <v>4.318827</v>
      </c>
      <c r="D15" s="110">
        <v>66.07206</v>
      </c>
      <c r="E15" s="110">
        <v>67.949169</v>
      </c>
      <c r="F15" s="110">
        <v>23.513192</v>
      </c>
      <c r="G15" s="110">
        <v>22.269492</v>
      </c>
      <c r="H15" s="110">
        <v>0.300573</v>
      </c>
      <c r="I15" s="111">
        <v>0.277371</v>
      </c>
    </row>
    <row r="16" spans="1:9" ht="12.75">
      <c r="A16" s="108" t="s">
        <v>32</v>
      </c>
      <c r="B16" s="110">
        <v>3.398597</v>
      </c>
      <c r="C16" s="110">
        <v>3.66895</v>
      </c>
      <c r="D16" s="110">
        <v>65.623483</v>
      </c>
      <c r="E16" s="110">
        <v>65.939511</v>
      </c>
      <c r="F16" s="110">
        <v>28.026424</v>
      </c>
      <c r="G16" s="110">
        <v>27.032358</v>
      </c>
      <c r="H16" s="110">
        <v>0.275819</v>
      </c>
      <c r="I16" s="111">
        <v>0.308487</v>
      </c>
    </row>
    <row r="17" spans="1:9" ht="12.75">
      <c r="A17" s="108" t="s">
        <v>52</v>
      </c>
      <c r="B17" s="110">
        <v>17.038708</v>
      </c>
      <c r="C17" s="110">
        <v>17.880172</v>
      </c>
      <c r="D17" s="110">
        <v>53.293588</v>
      </c>
      <c r="E17" s="110">
        <v>53.265097</v>
      </c>
      <c r="F17" s="110">
        <v>19.353103</v>
      </c>
      <c r="G17" s="110">
        <v>17.124758</v>
      </c>
      <c r="H17" s="110">
        <v>0.635789</v>
      </c>
      <c r="I17" s="111">
        <v>0.654305</v>
      </c>
    </row>
    <row r="18" spans="1:9" ht="12.75">
      <c r="A18" s="108" t="s">
        <v>53</v>
      </c>
      <c r="B18" s="110">
        <v>2.562677</v>
      </c>
      <c r="C18" s="110">
        <v>2.770114</v>
      </c>
      <c r="D18" s="110">
        <v>57.233319</v>
      </c>
      <c r="E18" s="110">
        <v>55.571706</v>
      </c>
      <c r="F18" s="110">
        <v>29.702336</v>
      </c>
      <c r="G18" s="110">
        <v>30.119687</v>
      </c>
      <c r="H18" s="110">
        <v>2.477004</v>
      </c>
      <c r="I18" s="111">
        <v>2.277854</v>
      </c>
    </row>
    <row r="19" spans="1:9" ht="12.75">
      <c r="A19" s="108" t="s">
        <v>55</v>
      </c>
      <c r="B19" s="110">
        <v>35.527792</v>
      </c>
      <c r="C19" s="110">
        <v>35.411942</v>
      </c>
      <c r="D19" s="110">
        <v>30.191285</v>
      </c>
      <c r="E19" s="110">
        <v>29.755388</v>
      </c>
      <c r="F19" s="110">
        <v>10.634234</v>
      </c>
      <c r="G19" s="110">
        <v>10.490845</v>
      </c>
      <c r="H19" s="110">
        <v>0.794273</v>
      </c>
      <c r="I19" s="111">
        <v>0.920108</v>
      </c>
    </row>
    <row r="20" spans="1:9" ht="12.75">
      <c r="A20" s="108" t="s">
        <v>56</v>
      </c>
      <c r="B20" s="110">
        <v>37.997106</v>
      </c>
      <c r="C20" s="110">
        <v>37.786794</v>
      </c>
      <c r="D20" s="110">
        <v>31.415396</v>
      </c>
      <c r="E20" s="110">
        <v>30.999959</v>
      </c>
      <c r="F20" s="110">
        <v>10.05633</v>
      </c>
      <c r="G20" s="110">
        <v>8.634992</v>
      </c>
      <c r="H20" s="110">
        <v>0.220484</v>
      </c>
      <c r="I20" s="111">
        <v>0.333169</v>
      </c>
    </row>
    <row r="21" spans="1:9" ht="12.75">
      <c r="A21" s="108" t="s">
        <v>57</v>
      </c>
      <c r="B21" s="110">
        <v>44.508178</v>
      </c>
      <c r="C21" s="110">
        <v>44.363975</v>
      </c>
      <c r="D21" s="110">
        <v>30.616402</v>
      </c>
      <c r="E21" s="110">
        <v>30.917078</v>
      </c>
      <c r="F21" s="110">
        <v>10.08996</v>
      </c>
      <c r="G21" s="110">
        <v>9.028604</v>
      </c>
      <c r="H21" s="110">
        <v>0.365356</v>
      </c>
      <c r="I21" s="111">
        <v>0.411444</v>
      </c>
    </row>
    <row r="22" spans="1:9" ht="12.75">
      <c r="A22" s="108" t="s">
        <v>66</v>
      </c>
      <c r="B22" s="110">
        <v>7.763406</v>
      </c>
      <c r="C22" s="110">
        <v>7.490729</v>
      </c>
      <c r="D22" s="110">
        <v>64.353325</v>
      </c>
      <c r="E22" s="110">
        <v>64.943027</v>
      </c>
      <c r="F22" s="110">
        <v>22.538147</v>
      </c>
      <c r="G22" s="110">
        <v>22.14112</v>
      </c>
      <c r="H22" s="110">
        <v>0.400018</v>
      </c>
      <c r="I22" s="111">
        <v>0.450384</v>
      </c>
    </row>
    <row r="23" spans="1:9" ht="14.25">
      <c r="A23" s="276" t="s">
        <v>98</v>
      </c>
      <c r="B23" s="110">
        <v>4.083691</v>
      </c>
      <c r="C23" s="110">
        <v>4.783093</v>
      </c>
      <c r="D23" s="110">
        <v>55.190449</v>
      </c>
      <c r="E23" s="110">
        <v>55.608459</v>
      </c>
      <c r="F23" s="110">
        <v>28.197443</v>
      </c>
      <c r="G23" s="110">
        <v>28.00945</v>
      </c>
      <c r="H23" s="110">
        <v>0.801946</v>
      </c>
      <c r="I23" s="111">
        <v>0.729352</v>
      </c>
    </row>
    <row r="24" spans="1:9" ht="12.75">
      <c r="A24" s="108" t="s">
        <v>70</v>
      </c>
      <c r="B24" s="110">
        <v>16.770118</v>
      </c>
      <c r="C24" s="110">
        <v>15.238472</v>
      </c>
      <c r="D24" s="110">
        <v>50.637023</v>
      </c>
      <c r="E24" s="110">
        <v>53.137655</v>
      </c>
      <c r="F24" s="110">
        <v>13.090692</v>
      </c>
      <c r="G24" s="110">
        <v>13.725064</v>
      </c>
      <c r="H24" s="110">
        <v>2.822691</v>
      </c>
      <c r="I24" s="111">
        <v>3.721034</v>
      </c>
    </row>
    <row r="25" spans="1:9" ht="12.75">
      <c r="A25" s="108" t="s">
        <v>60</v>
      </c>
      <c r="B25" s="110">
        <v>1.977802</v>
      </c>
      <c r="C25" s="110">
        <v>1.998023</v>
      </c>
      <c r="D25" s="110">
        <v>65.690097</v>
      </c>
      <c r="E25" s="110">
        <v>65.311049</v>
      </c>
      <c r="F25" s="110">
        <v>28.389985</v>
      </c>
      <c r="G25" s="110">
        <v>29.150477</v>
      </c>
      <c r="H25" s="110">
        <v>0.363568</v>
      </c>
      <c r="I25" s="111">
        <v>0.280741</v>
      </c>
    </row>
    <row r="26" spans="1:9" ht="12.75">
      <c r="A26" s="108" t="s">
        <v>71</v>
      </c>
      <c r="B26" s="110">
        <v>2.193152</v>
      </c>
      <c r="C26" s="110">
        <v>2.038659</v>
      </c>
      <c r="D26" s="110">
        <v>71.093708</v>
      </c>
      <c r="E26" s="110">
        <v>70.822265</v>
      </c>
      <c r="F26" s="110">
        <v>24.199559</v>
      </c>
      <c r="G26" s="110">
        <v>24.034579</v>
      </c>
      <c r="H26" s="110">
        <v>0.450609</v>
      </c>
      <c r="I26" s="111">
        <v>0.356435</v>
      </c>
    </row>
    <row r="27" spans="1:9" ht="12.75">
      <c r="A27" s="108" t="s">
        <v>62</v>
      </c>
      <c r="B27" s="110">
        <v>4.099881</v>
      </c>
      <c r="C27" s="110">
        <v>3.983457</v>
      </c>
      <c r="D27" s="110">
        <v>66.975235</v>
      </c>
      <c r="E27" s="110">
        <v>66.404075</v>
      </c>
      <c r="F27" s="110">
        <v>21.987037</v>
      </c>
      <c r="G27" s="110">
        <v>22.525421</v>
      </c>
      <c r="H27" s="110">
        <v>0.31972</v>
      </c>
      <c r="I27" s="111">
        <v>0.499714</v>
      </c>
    </row>
    <row r="28" spans="1:9" ht="12.75">
      <c r="A28" s="108" t="s">
        <v>72</v>
      </c>
      <c r="B28" s="110">
        <v>1.679678</v>
      </c>
      <c r="C28" s="110">
        <v>1.845312</v>
      </c>
      <c r="D28" s="110">
        <v>68.299687</v>
      </c>
      <c r="E28" s="110">
        <v>68.928498</v>
      </c>
      <c r="F28" s="110">
        <v>26.396704</v>
      </c>
      <c r="G28" s="110">
        <v>25.4852</v>
      </c>
      <c r="H28" s="110">
        <v>0.399822</v>
      </c>
      <c r="I28" s="111">
        <v>0.393208</v>
      </c>
    </row>
    <row r="29" spans="1:9" ht="12.75">
      <c r="A29" s="108"/>
      <c r="B29" s="110"/>
      <c r="C29" s="110"/>
      <c r="D29" s="110"/>
      <c r="E29" s="110"/>
      <c r="F29" s="110"/>
      <c r="G29" s="110"/>
      <c r="H29" s="110"/>
      <c r="I29" s="111"/>
    </row>
    <row r="30" spans="1:9" ht="15.75" customHeight="1" thickBot="1">
      <c r="A30" s="192" t="s">
        <v>73</v>
      </c>
      <c r="B30" s="117">
        <v>28.159765</v>
      </c>
      <c r="C30" s="117">
        <v>27.7189</v>
      </c>
      <c r="D30" s="117">
        <v>46.130174</v>
      </c>
      <c r="E30" s="117">
        <v>46.968939</v>
      </c>
      <c r="F30" s="117">
        <v>16.790565</v>
      </c>
      <c r="G30" s="117">
        <v>16.137156</v>
      </c>
      <c r="H30" s="117">
        <v>0.441307</v>
      </c>
      <c r="I30" s="118">
        <v>0.467261</v>
      </c>
    </row>
    <row r="31" spans="1:9" ht="12.75" customHeight="1">
      <c r="A31" s="277" t="s">
        <v>178</v>
      </c>
      <c r="B31" s="278"/>
      <c r="C31" s="277"/>
      <c r="D31" s="277"/>
      <c r="E31" s="211"/>
      <c r="F31" s="211"/>
      <c r="G31" s="211"/>
      <c r="H31" s="211"/>
      <c r="I31" s="211"/>
    </row>
    <row r="32" spans="1:9" ht="12.75" customHeight="1">
      <c r="A32" s="33"/>
      <c r="B32" s="33"/>
      <c r="C32" s="33"/>
      <c r="D32" s="33"/>
      <c r="E32" s="33"/>
      <c r="F32" s="33"/>
      <c r="G32" s="33"/>
      <c r="H32" s="33"/>
      <c r="I32" s="33"/>
    </row>
    <row r="33" spans="1:9" ht="12.75" customHeight="1" thickBot="1">
      <c r="A33" s="234"/>
      <c r="B33" s="234"/>
      <c r="C33" s="234"/>
      <c r="D33" s="234"/>
      <c r="E33" s="234"/>
      <c r="F33" s="234"/>
      <c r="G33" s="234"/>
      <c r="H33" s="234"/>
      <c r="I33" s="234"/>
    </row>
    <row r="34" spans="1:9" ht="12.75">
      <c r="A34" s="282"/>
      <c r="B34" s="396" t="s">
        <v>170</v>
      </c>
      <c r="C34" s="406"/>
      <c r="D34" s="406"/>
      <c r="E34" s="406"/>
      <c r="F34" s="406"/>
      <c r="G34" s="406"/>
      <c r="H34" s="406"/>
      <c r="I34" s="406"/>
    </row>
    <row r="35" spans="1:9" ht="12.75">
      <c r="A35" s="166" t="s">
        <v>64</v>
      </c>
      <c r="B35" s="533" t="s">
        <v>74</v>
      </c>
      <c r="C35" s="534"/>
      <c r="D35" s="535" t="s">
        <v>75</v>
      </c>
      <c r="E35" s="536"/>
      <c r="F35" s="538" t="s">
        <v>274</v>
      </c>
      <c r="G35" s="539"/>
      <c r="H35" s="533" t="s">
        <v>76</v>
      </c>
      <c r="I35" s="537"/>
    </row>
    <row r="36" spans="1:9" ht="12.75">
      <c r="A36" s="287"/>
      <c r="B36" s="530" t="s">
        <v>272</v>
      </c>
      <c r="C36" s="531"/>
      <c r="D36" s="530" t="s">
        <v>273</v>
      </c>
      <c r="E36" s="531"/>
      <c r="F36" s="383"/>
      <c r="G36" s="381"/>
      <c r="H36" s="530" t="s">
        <v>275</v>
      </c>
      <c r="I36" s="532"/>
    </row>
    <row r="37" spans="1:9" ht="13.5" thickBot="1">
      <c r="A37" s="167"/>
      <c r="B37" s="136">
        <v>2008</v>
      </c>
      <c r="C37" s="136">
        <v>2009</v>
      </c>
      <c r="D37" s="136">
        <v>2008</v>
      </c>
      <c r="E37" s="136">
        <v>2009</v>
      </c>
      <c r="F37" s="136">
        <v>2008</v>
      </c>
      <c r="G37" s="136">
        <v>2009</v>
      </c>
      <c r="H37" s="136">
        <v>2008</v>
      </c>
      <c r="I37" s="231">
        <v>2009</v>
      </c>
    </row>
    <row r="38" spans="1:9" ht="12.75">
      <c r="A38" s="104" t="s">
        <v>45</v>
      </c>
      <c r="B38" s="106">
        <v>0.984963</v>
      </c>
      <c r="C38" s="106">
        <v>0.773302</v>
      </c>
      <c r="D38" s="106">
        <v>1.150227</v>
      </c>
      <c r="E38" s="106">
        <v>1.572885</v>
      </c>
      <c r="F38" s="106">
        <v>12.910259</v>
      </c>
      <c r="G38" s="106">
        <v>13.63708</v>
      </c>
      <c r="H38" s="106">
        <v>5.942965</v>
      </c>
      <c r="I38" s="107">
        <v>5.656909</v>
      </c>
    </row>
    <row r="39" spans="1:9" ht="12.75">
      <c r="A39" s="108" t="s">
        <v>46</v>
      </c>
      <c r="B39" s="110">
        <v>0.367901</v>
      </c>
      <c r="C39" s="110">
        <v>0.359156</v>
      </c>
      <c r="D39" s="110">
        <v>0.135678</v>
      </c>
      <c r="E39" s="110">
        <v>0.11645</v>
      </c>
      <c r="F39" s="110">
        <v>3.577963</v>
      </c>
      <c r="G39" s="110">
        <v>3.296727</v>
      </c>
      <c r="H39" s="110">
        <v>4.747845</v>
      </c>
      <c r="I39" s="111">
        <v>4.68917</v>
      </c>
    </row>
    <row r="40" spans="1:9" ht="12.75">
      <c r="A40" s="108" t="s">
        <v>67</v>
      </c>
      <c r="B40" s="110">
        <v>0.355899</v>
      </c>
      <c r="C40" s="110">
        <v>0.311011</v>
      </c>
      <c r="D40" s="110">
        <v>0.674416</v>
      </c>
      <c r="E40" s="110">
        <v>0.785739</v>
      </c>
      <c r="F40" s="110">
        <v>0.415865</v>
      </c>
      <c r="G40" s="110">
        <v>0.330966</v>
      </c>
      <c r="H40" s="110">
        <v>2.701714</v>
      </c>
      <c r="I40" s="111">
        <v>2.769264</v>
      </c>
    </row>
    <row r="41" spans="1:9" ht="12.75">
      <c r="A41" s="108" t="s">
        <v>47</v>
      </c>
      <c r="B41" s="110">
        <v>0.051855</v>
      </c>
      <c r="C41" s="110">
        <v>0.020916</v>
      </c>
      <c r="D41" s="110">
        <v>0.422657</v>
      </c>
      <c r="E41" s="110">
        <v>0.366684</v>
      </c>
      <c r="F41" s="110">
        <v>0.714038</v>
      </c>
      <c r="G41" s="110">
        <v>0.984347</v>
      </c>
      <c r="H41" s="110">
        <v>2.820355</v>
      </c>
      <c r="I41" s="111">
        <v>2.870711</v>
      </c>
    </row>
    <row r="42" spans="1:9" ht="12.75">
      <c r="A42" s="108" t="s">
        <v>68</v>
      </c>
      <c r="B42" s="110">
        <v>0.365417</v>
      </c>
      <c r="C42" s="110">
        <v>0.308156</v>
      </c>
      <c r="D42" s="110">
        <v>0.574978</v>
      </c>
      <c r="E42" s="110">
        <v>0.481455</v>
      </c>
      <c r="F42" s="110">
        <v>0.026401</v>
      </c>
      <c r="G42" s="110">
        <v>0.024579</v>
      </c>
      <c r="H42" s="110">
        <v>2.803823</v>
      </c>
      <c r="I42" s="111">
        <v>3.012869</v>
      </c>
    </row>
    <row r="43" spans="1:9" ht="12.75">
      <c r="A43" s="108" t="s">
        <v>49</v>
      </c>
      <c r="B43" s="110">
        <v>0.161848</v>
      </c>
      <c r="C43" s="110">
        <v>0.18408</v>
      </c>
      <c r="D43" s="110">
        <v>3.22161</v>
      </c>
      <c r="E43" s="110">
        <v>3.682776</v>
      </c>
      <c r="F43" s="110">
        <v>0.145183</v>
      </c>
      <c r="G43" s="110">
        <v>0.162072</v>
      </c>
      <c r="H43" s="110">
        <v>1.872028</v>
      </c>
      <c r="I43" s="111">
        <v>1.924093</v>
      </c>
    </row>
    <row r="44" spans="1:9" ht="12.75">
      <c r="A44" s="108" t="s">
        <v>69</v>
      </c>
      <c r="B44" s="110">
        <v>0.386409</v>
      </c>
      <c r="C44" s="110">
        <v>0.377805</v>
      </c>
      <c r="D44" s="110">
        <v>0.198299</v>
      </c>
      <c r="E44" s="110">
        <v>0.224471</v>
      </c>
      <c r="F44" s="110">
        <v>0.022107</v>
      </c>
      <c r="G44" s="110">
        <v>0.069338</v>
      </c>
      <c r="H44" s="110">
        <v>3.989193</v>
      </c>
      <c r="I44" s="111">
        <v>4.25556</v>
      </c>
    </row>
    <row r="45" spans="1:9" ht="12.75">
      <c r="A45" s="108" t="s">
        <v>50</v>
      </c>
      <c r="B45" s="110">
        <v>0.012839</v>
      </c>
      <c r="C45" s="110">
        <v>0.021578</v>
      </c>
      <c r="D45" s="110">
        <v>1.586953</v>
      </c>
      <c r="E45" s="110">
        <v>1.358412</v>
      </c>
      <c r="F45" s="110">
        <v>0</v>
      </c>
      <c r="G45" s="110">
        <v>0.014274</v>
      </c>
      <c r="H45" s="110">
        <v>3.835236</v>
      </c>
      <c r="I45" s="111">
        <v>3.790905</v>
      </c>
    </row>
    <row r="46" spans="1:9" ht="12.75">
      <c r="A46" s="108" t="s">
        <v>32</v>
      </c>
      <c r="B46" s="110">
        <v>0.02213</v>
      </c>
      <c r="C46" s="110">
        <v>0.014284</v>
      </c>
      <c r="D46" s="110">
        <v>0.021073</v>
      </c>
      <c r="E46" s="110">
        <v>0.007453</v>
      </c>
      <c r="F46" s="110">
        <v>0.003885</v>
      </c>
      <c r="G46" s="110">
        <v>0.00274</v>
      </c>
      <c r="H46" s="110">
        <v>2.628592</v>
      </c>
      <c r="I46" s="111">
        <v>3.026224</v>
      </c>
    </row>
    <row r="47" spans="1:9" ht="12.75">
      <c r="A47" s="108" t="s">
        <v>52</v>
      </c>
      <c r="B47" s="110">
        <v>2.669311</v>
      </c>
      <c r="C47" s="110">
        <v>2.508319</v>
      </c>
      <c r="D47" s="110">
        <v>0.386431</v>
      </c>
      <c r="E47" s="110">
        <v>0.161289</v>
      </c>
      <c r="F47" s="110">
        <v>1.878853</v>
      </c>
      <c r="G47" s="110">
        <v>3.110767</v>
      </c>
      <c r="H47" s="110">
        <v>4.744227</v>
      </c>
      <c r="I47" s="111">
        <v>5.295304</v>
      </c>
    </row>
    <row r="48" spans="1:9" ht="12.75">
      <c r="A48" s="108" t="s">
        <v>53</v>
      </c>
      <c r="B48" s="110">
        <v>0.043711</v>
      </c>
      <c r="C48" s="110">
        <v>0.044046</v>
      </c>
      <c r="D48" s="110">
        <v>0.325885</v>
      </c>
      <c r="E48" s="110">
        <v>0.406023</v>
      </c>
      <c r="F48" s="110">
        <v>1.49335</v>
      </c>
      <c r="G48" s="110">
        <v>1.563848</v>
      </c>
      <c r="H48" s="110">
        <v>6.16171</v>
      </c>
      <c r="I48" s="111">
        <v>7.246744</v>
      </c>
    </row>
    <row r="49" spans="1:9" ht="12.75">
      <c r="A49" s="108" t="s">
        <v>55</v>
      </c>
      <c r="B49" s="110">
        <v>4.223946</v>
      </c>
      <c r="C49" s="110">
        <v>3.964284</v>
      </c>
      <c r="D49" s="110">
        <v>0.590868</v>
      </c>
      <c r="E49" s="110">
        <v>0.768387</v>
      </c>
      <c r="F49" s="110">
        <v>10.986919</v>
      </c>
      <c r="G49" s="110">
        <v>11.960712</v>
      </c>
      <c r="H49" s="110">
        <v>7.050696</v>
      </c>
      <c r="I49" s="111">
        <v>6.728383</v>
      </c>
    </row>
    <row r="50" spans="1:9" ht="12.75">
      <c r="A50" s="108" t="s">
        <v>56</v>
      </c>
      <c r="B50" s="110">
        <v>5.507647</v>
      </c>
      <c r="C50" s="110">
        <v>5.27366</v>
      </c>
      <c r="D50" s="110">
        <v>0.29617</v>
      </c>
      <c r="E50" s="110">
        <v>0.282532</v>
      </c>
      <c r="F50" s="110">
        <v>11.87078</v>
      </c>
      <c r="G50" s="110">
        <v>13.534766</v>
      </c>
      <c r="H50" s="110">
        <v>2.6361</v>
      </c>
      <c r="I50" s="111">
        <v>3.154128</v>
      </c>
    </row>
    <row r="51" spans="1:9" ht="12.75">
      <c r="A51" s="108" t="s">
        <v>57</v>
      </c>
      <c r="B51" s="110">
        <v>6.220097</v>
      </c>
      <c r="C51" s="110">
        <v>5.474839</v>
      </c>
      <c r="D51" s="110">
        <v>0.371088</v>
      </c>
      <c r="E51" s="110">
        <v>0.346212</v>
      </c>
      <c r="F51" s="110">
        <v>4.848663</v>
      </c>
      <c r="G51" s="110">
        <v>5.99405</v>
      </c>
      <c r="H51" s="110">
        <v>2.980262</v>
      </c>
      <c r="I51" s="111">
        <v>3.463804</v>
      </c>
    </row>
    <row r="52" spans="1:9" ht="12.75">
      <c r="A52" s="108" t="s">
        <v>66</v>
      </c>
      <c r="B52" s="110">
        <v>0.133451</v>
      </c>
      <c r="C52" s="110">
        <v>0.111853</v>
      </c>
      <c r="D52" s="110">
        <v>1.652173</v>
      </c>
      <c r="E52" s="110">
        <v>1.408718</v>
      </c>
      <c r="F52" s="110">
        <v>0.263275</v>
      </c>
      <c r="G52" s="110">
        <v>0.364577</v>
      </c>
      <c r="H52" s="110">
        <v>2.89619</v>
      </c>
      <c r="I52" s="111">
        <v>3.089581</v>
      </c>
    </row>
    <row r="53" spans="1:9" ht="14.25">
      <c r="A53" s="276" t="s">
        <v>98</v>
      </c>
      <c r="B53" s="110">
        <v>0.001903</v>
      </c>
      <c r="C53" s="110">
        <v>0.025144</v>
      </c>
      <c r="D53" s="110">
        <v>0.685701</v>
      </c>
      <c r="E53" s="110">
        <v>0.362893</v>
      </c>
      <c r="F53" s="110">
        <v>0.01838</v>
      </c>
      <c r="G53" s="110">
        <v>0.047462</v>
      </c>
      <c r="H53" s="110">
        <v>11.02048</v>
      </c>
      <c r="I53" s="111">
        <v>10.434131</v>
      </c>
    </row>
    <row r="54" spans="1:9" ht="12.75">
      <c r="A54" s="108" t="s">
        <v>70</v>
      </c>
      <c r="B54" s="110">
        <v>0.09311</v>
      </c>
      <c r="C54" s="110">
        <v>0.124155</v>
      </c>
      <c r="D54" s="110">
        <v>2.181341</v>
      </c>
      <c r="E54" s="110">
        <v>1.779953</v>
      </c>
      <c r="F54" s="110">
        <v>4.519889</v>
      </c>
      <c r="G54" s="110">
        <v>1.438844</v>
      </c>
      <c r="H54" s="110">
        <v>9.885139</v>
      </c>
      <c r="I54" s="111">
        <v>10.834838</v>
      </c>
    </row>
    <row r="55" spans="1:9" ht="12.75">
      <c r="A55" s="108" t="s">
        <v>60</v>
      </c>
      <c r="B55" s="110">
        <v>0.008157</v>
      </c>
      <c r="C55" s="110">
        <v>0.001647</v>
      </c>
      <c r="D55" s="110">
        <v>0.531175</v>
      </c>
      <c r="E55" s="110">
        <v>0.316704</v>
      </c>
      <c r="F55" s="110">
        <v>0.001685</v>
      </c>
      <c r="G55" s="110">
        <v>0.001065</v>
      </c>
      <c r="H55" s="110">
        <v>3.03751</v>
      </c>
      <c r="I55" s="111">
        <v>2.940262</v>
      </c>
    </row>
    <row r="56" spans="1:9" ht="12.75">
      <c r="A56" s="108" t="s">
        <v>71</v>
      </c>
      <c r="B56" s="110">
        <v>0.007105</v>
      </c>
      <c r="C56" s="110">
        <v>0.007231</v>
      </c>
      <c r="D56" s="110">
        <v>0.0264</v>
      </c>
      <c r="E56" s="110">
        <v>0.02143</v>
      </c>
      <c r="F56" s="110">
        <v>0.002464</v>
      </c>
      <c r="G56" s="110">
        <v>0</v>
      </c>
      <c r="H56" s="110">
        <v>2.027004</v>
      </c>
      <c r="I56" s="111">
        <v>2.719418</v>
      </c>
    </row>
    <row r="57" spans="1:9" ht="12.75">
      <c r="A57" s="108" t="s">
        <v>62</v>
      </c>
      <c r="B57" s="110">
        <v>0.00804</v>
      </c>
      <c r="C57" s="110">
        <v>0.005193</v>
      </c>
      <c r="D57" s="110">
        <v>2.655139</v>
      </c>
      <c r="E57" s="110">
        <v>2.446977</v>
      </c>
      <c r="F57" s="110">
        <v>0.05156</v>
      </c>
      <c r="G57" s="110">
        <v>0.066816</v>
      </c>
      <c r="H57" s="110">
        <v>3.90343</v>
      </c>
      <c r="I57" s="111">
        <v>4.068329</v>
      </c>
    </row>
    <row r="58" spans="1:9" ht="12.75">
      <c r="A58" s="108" t="s">
        <v>72</v>
      </c>
      <c r="B58" s="110">
        <v>0.006735</v>
      </c>
      <c r="C58" s="110">
        <v>0.004312</v>
      </c>
      <c r="D58" s="110">
        <v>0.274694</v>
      </c>
      <c r="E58" s="110">
        <v>0.129669</v>
      </c>
      <c r="F58" s="110">
        <v>0.000428</v>
      </c>
      <c r="G58" s="110">
        <v>0</v>
      </c>
      <c r="H58" s="110">
        <v>2.942273</v>
      </c>
      <c r="I58" s="111">
        <v>3.213814</v>
      </c>
    </row>
    <row r="59" spans="1:9" ht="12.75">
      <c r="A59" s="108"/>
      <c r="B59" s="110"/>
      <c r="C59" s="110"/>
      <c r="D59" s="110"/>
      <c r="E59" s="110"/>
      <c r="F59" s="110"/>
      <c r="G59" s="110"/>
      <c r="H59" s="110"/>
      <c r="I59" s="111"/>
    </row>
    <row r="60" spans="1:9" ht="13.5" thickBot="1">
      <c r="A60" s="192" t="s">
        <v>73</v>
      </c>
      <c r="B60" s="117">
        <v>1.258917</v>
      </c>
      <c r="C60" s="117">
        <v>1.142571</v>
      </c>
      <c r="D60" s="117">
        <v>0.765945</v>
      </c>
      <c r="E60" s="117">
        <v>0.763006</v>
      </c>
      <c r="F60" s="117">
        <v>2.56255</v>
      </c>
      <c r="G60" s="117">
        <v>2.700903</v>
      </c>
      <c r="H60" s="117">
        <v>3.890779</v>
      </c>
      <c r="I60" s="118">
        <v>4.101268</v>
      </c>
    </row>
    <row r="61" spans="1:9" ht="14.25">
      <c r="A61" s="279" t="s">
        <v>211</v>
      </c>
      <c r="B61" s="277"/>
      <c r="C61" s="280"/>
      <c r="D61" s="277"/>
      <c r="E61" s="281"/>
      <c r="F61" s="211"/>
      <c r="G61" s="281"/>
      <c r="H61" s="211"/>
      <c r="I61" s="211"/>
    </row>
    <row r="62" spans="1:7" ht="12.75">
      <c r="A62" s="68" t="s">
        <v>177</v>
      </c>
      <c r="B62" s="68"/>
      <c r="C62" s="68"/>
      <c r="D62" s="68"/>
      <c r="E62" s="33"/>
      <c r="F62" s="33"/>
      <c r="G62" s="33"/>
    </row>
  </sheetData>
  <mergeCells count="16">
    <mergeCell ref="A1:I1"/>
    <mergeCell ref="B6:C6"/>
    <mergeCell ref="D6:E6"/>
    <mergeCell ref="F6:G6"/>
    <mergeCell ref="H6:I6"/>
    <mergeCell ref="A3:I3"/>
    <mergeCell ref="B5:I5"/>
    <mergeCell ref="A4:I4"/>
    <mergeCell ref="B34:I34"/>
    <mergeCell ref="B36:C36"/>
    <mergeCell ref="D36:E36"/>
    <mergeCell ref="H36:I36"/>
    <mergeCell ref="B35:C35"/>
    <mergeCell ref="D35:E35"/>
    <mergeCell ref="H35:I35"/>
    <mergeCell ref="F35:G3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1"/>
  <headerFooter alignWithMargins="0">
    <oddFooter>&amp;C&amp;A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161">
    <tabColor indexed="10"/>
  </sheetPr>
  <dimension ref="A1:N64"/>
  <sheetViews>
    <sheetView showGridLines="0" tabSelected="1" view="pageBreakPreview" zoomScale="60" zoomScaleNormal="75" workbookViewId="0" topLeftCell="A1">
      <selection activeCell="H26" sqref="H26"/>
    </sheetView>
  </sheetViews>
  <sheetFormatPr defaultColWidth="11.421875" defaultRowHeight="12.75"/>
  <cols>
    <col min="1" max="1" width="30.7109375" style="32" customWidth="1"/>
    <col min="2" max="7" width="12.7109375" style="32" customWidth="1"/>
    <col min="8" max="14" width="6.7109375" style="32" customWidth="1"/>
    <col min="15" max="16384" width="11.421875" style="32" customWidth="1"/>
  </cols>
  <sheetData>
    <row r="1" spans="1:14" s="31" customFormat="1" ht="18">
      <c r="A1" s="405" t="s">
        <v>250</v>
      </c>
      <c r="B1" s="405"/>
      <c r="C1" s="405"/>
      <c r="D1" s="405"/>
      <c r="E1" s="405"/>
      <c r="F1" s="405"/>
      <c r="G1" s="405"/>
      <c r="H1" s="30"/>
      <c r="I1" s="30"/>
      <c r="J1" s="30"/>
      <c r="K1" s="30"/>
      <c r="L1" s="30"/>
      <c r="M1" s="30"/>
      <c r="N1" s="30"/>
    </row>
    <row r="2" spans="1:14" ht="12.75" customHeight="1">
      <c r="A2" s="22"/>
      <c r="B2" s="22"/>
      <c r="C2" s="22"/>
      <c r="D2" s="22"/>
      <c r="E2" s="22"/>
      <c r="F2" s="22"/>
      <c r="G2" s="22"/>
      <c r="H2" s="9"/>
      <c r="I2" s="9"/>
      <c r="J2" s="9"/>
      <c r="K2" s="9"/>
      <c r="L2" s="9"/>
      <c r="M2" s="9"/>
      <c r="N2" s="9"/>
    </row>
    <row r="3" spans="1:14" ht="15" customHeight="1">
      <c r="A3" s="547" t="s">
        <v>309</v>
      </c>
      <c r="B3" s="547"/>
      <c r="C3" s="547"/>
      <c r="D3" s="547"/>
      <c r="E3" s="547"/>
      <c r="F3" s="547"/>
      <c r="G3" s="547"/>
      <c r="H3" s="36"/>
      <c r="I3" s="36"/>
      <c r="J3" s="36"/>
      <c r="K3" s="36"/>
      <c r="L3" s="36"/>
      <c r="M3" s="36"/>
      <c r="N3" s="36"/>
    </row>
    <row r="4" spans="1:14" ht="15" customHeight="1">
      <c r="A4" s="547" t="s">
        <v>276</v>
      </c>
      <c r="B4" s="547"/>
      <c r="C4" s="547"/>
      <c r="D4" s="547"/>
      <c r="E4" s="547"/>
      <c r="F4" s="547"/>
      <c r="G4" s="547"/>
      <c r="H4" s="36"/>
      <c r="I4" s="36"/>
      <c r="J4" s="36"/>
      <c r="K4" s="36"/>
      <c r="L4" s="36"/>
      <c r="M4" s="36"/>
      <c r="N4" s="36"/>
    </row>
    <row r="5" spans="1:8" ht="13.5" thickBot="1">
      <c r="A5" s="160"/>
      <c r="B5" s="160"/>
      <c r="C5" s="160"/>
      <c r="D5" s="160"/>
      <c r="E5" s="160"/>
      <c r="F5" s="160"/>
      <c r="G5" s="160"/>
      <c r="H5" s="33"/>
    </row>
    <row r="6" spans="1:8" ht="12.75" customHeight="1">
      <c r="A6" s="548" t="s">
        <v>64</v>
      </c>
      <c r="B6" s="550" t="s">
        <v>79</v>
      </c>
      <c r="C6" s="550" t="s">
        <v>78</v>
      </c>
      <c r="D6" s="550" t="s">
        <v>80</v>
      </c>
      <c r="E6" s="550" t="s">
        <v>210</v>
      </c>
      <c r="F6" s="285" t="s">
        <v>77</v>
      </c>
      <c r="G6" s="552" t="s">
        <v>63</v>
      </c>
      <c r="H6" s="33"/>
    </row>
    <row r="7" spans="1:8" s="4" customFormat="1" ht="13.5" thickBot="1">
      <c r="A7" s="549"/>
      <c r="B7" s="551"/>
      <c r="C7" s="551"/>
      <c r="D7" s="551"/>
      <c r="E7" s="551"/>
      <c r="F7" s="286" t="s">
        <v>277</v>
      </c>
      <c r="G7" s="553"/>
      <c r="H7" s="6"/>
    </row>
    <row r="8" spans="1:8" ht="12.75">
      <c r="A8" s="283" t="s">
        <v>45</v>
      </c>
      <c r="B8" s="106">
        <v>27.780191468286635</v>
      </c>
      <c r="C8" s="106">
        <v>54.90355652722432</v>
      </c>
      <c r="D8" s="106">
        <v>6.172686255981801</v>
      </c>
      <c r="E8" s="106">
        <v>6.247989177659162</v>
      </c>
      <c r="F8" s="106">
        <v>3.245498924605878</v>
      </c>
      <c r="G8" s="107">
        <v>1.6503309781906526</v>
      </c>
      <c r="H8" s="19"/>
    </row>
    <row r="9" spans="1:8" ht="12.75">
      <c r="A9" s="276" t="s">
        <v>81</v>
      </c>
      <c r="B9" s="110">
        <v>18.111477864972173</v>
      </c>
      <c r="C9" s="110">
        <v>64.84474470471628</v>
      </c>
      <c r="D9" s="110">
        <v>5.420016069464592</v>
      </c>
      <c r="E9" s="110">
        <v>2.8005393142642268</v>
      </c>
      <c r="F9" s="110">
        <v>6.052168763563038</v>
      </c>
      <c r="G9" s="111">
        <v>2.772405078148381</v>
      </c>
      <c r="H9" s="19"/>
    </row>
    <row r="10" spans="1:8" ht="12.75">
      <c r="A10" s="276" t="s">
        <v>82</v>
      </c>
      <c r="B10" s="110">
        <v>9.192397636707419</v>
      </c>
      <c r="C10" s="110">
        <v>75.7764499688241</v>
      </c>
      <c r="D10" s="110">
        <v>4.301614564571732</v>
      </c>
      <c r="E10" s="110">
        <v>1.5601604510162188</v>
      </c>
      <c r="F10" s="110">
        <v>6.854507811335877</v>
      </c>
      <c r="G10" s="111">
        <v>2.317016979655372</v>
      </c>
      <c r="H10" s="19"/>
    </row>
    <row r="11" spans="1:8" ht="12.75">
      <c r="A11" s="276" t="s">
        <v>83</v>
      </c>
      <c r="B11" s="110">
        <v>36.425352654839664</v>
      </c>
      <c r="C11" s="110">
        <v>49.089692234801426</v>
      </c>
      <c r="D11" s="110">
        <v>9.216419967162958</v>
      </c>
      <c r="E11" s="110">
        <v>4.487367738433767</v>
      </c>
      <c r="F11" s="110">
        <v>0.06900537976904432</v>
      </c>
      <c r="G11" s="111">
        <v>0.712402986598619</v>
      </c>
      <c r="H11" s="19"/>
    </row>
    <row r="12" spans="1:8" ht="12.75">
      <c r="A12" s="276" t="s">
        <v>84</v>
      </c>
      <c r="B12" s="110">
        <v>38.658436023292396</v>
      </c>
      <c r="C12" s="110">
        <v>51.39906009444012</v>
      </c>
      <c r="D12" s="110">
        <v>6.59861841248675</v>
      </c>
      <c r="E12" s="110">
        <v>1.747880595786488</v>
      </c>
      <c r="F12" s="110">
        <v>0.4974541558720236</v>
      </c>
      <c r="G12" s="111">
        <v>1.0990089302958996</v>
      </c>
      <c r="H12" s="19"/>
    </row>
    <row r="13" spans="1:8" ht="12.75">
      <c r="A13" s="276" t="s">
        <v>49</v>
      </c>
      <c r="B13" s="110">
        <v>55.70388616745938</v>
      </c>
      <c r="C13" s="110">
        <v>34.41296309470575</v>
      </c>
      <c r="D13" s="110">
        <v>1.407355227854791</v>
      </c>
      <c r="E13" s="110">
        <v>2.2707033314362373</v>
      </c>
      <c r="F13" s="110">
        <v>4.032154931772294</v>
      </c>
      <c r="G13" s="111">
        <v>2.1729795926663686</v>
      </c>
      <c r="H13" s="19"/>
    </row>
    <row r="14" spans="1:8" ht="12.75">
      <c r="A14" s="276" t="s">
        <v>85</v>
      </c>
      <c r="B14" s="110">
        <v>50.73822253533855</v>
      </c>
      <c r="C14" s="110">
        <v>42.857986452013094</v>
      </c>
      <c r="D14" s="110">
        <v>1.8410504413981783</v>
      </c>
      <c r="E14" s="110">
        <v>1.0110924656268099</v>
      </c>
      <c r="F14" s="110">
        <v>1.1081168791156428</v>
      </c>
      <c r="G14" s="111">
        <v>2.4437879727725718</v>
      </c>
      <c r="H14" s="19"/>
    </row>
    <row r="15" spans="1:8" ht="12.75">
      <c r="A15" s="276" t="s">
        <v>50</v>
      </c>
      <c r="B15" s="110">
        <v>11.123391648341553</v>
      </c>
      <c r="C15" s="110">
        <v>59.29700463343075</v>
      </c>
      <c r="D15" s="110">
        <v>19.10558136063249</v>
      </c>
      <c r="E15" s="110">
        <v>6.199438476422326</v>
      </c>
      <c r="F15" s="110">
        <v>0.45932398991783846</v>
      </c>
      <c r="G15" s="111">
        <v>3.8138245037865524</v>
      </c>
      <c r="H15" s="19"/>
    </row>
    <row r="16" spans="1:8" ht="12.75">
      <c r="A16" s="276" t="s">
        <v>86</v>
      </c>
      <c r="B16" s="110">
        <v>14.080212795196271</v>
      </c>
      <c r="C16" s="110">
        <v>62.53653923644351</v>
      </c>
      <c r="D16" s="110">
        <v>12.834326734725726</v>
      </c>
      <c r="E16" s="110">
        <v>4.141074643691494</v>
      </c>
      <c r="F16" s="110">
        <v>0.43555934437837296</v>
      </c>
      <c r="G16" s="111">
        <v>5.972054326129136</v>
      </c>
      <c r="H16" s="19"/>
    </row>
    <row r="17" spans="1:8" ht="12.75">
      <c r="A17" s="276" t="s">
        <v>87</v>
      </c>
      <c r="B17" s="110">
        <v>1.8301121538785166</v>
      </c>
      <c r="C17" s="110">
        <v>69.20326091369058</v>
      </c>
      <c r="D17" s="110">
        <v>20.130126546775067</v>
      </c>
      <c r="E17" s="110">
        <v>5.421693416541498</v>
      </c>
      <c r="F17" s="110">
        <v>1.3429679628884699</v>
      </c>
      <c r="G17" s="111">
        <v>2.070731860337236</v>
      </c>
      <c r="H17" s="19"/>
    </row>
    <row r="18" spans="1:8" ht="12.75">
      <c r="A18" s="276" t="s">
        <v>88</v>
      </c>
      <c r="B18" s="110">
        <v>16.91290728470994</v>
      </c>
      <c r="C18" s="110">
        <v>61.10412322149777</v>
      </c>
      <c r="D18" s="110">
        <v>13.261687300372197</v>
      </c>
      <c r="E18" s="110">
        <v>5.355392480356183</v>
      </c>
      <c r="F18" s="110">
        <v>0.4529516317785462</v>
      </c>
      <c r="G18" s="111">
        <v>2.9132240494856974</v>
      </c>
      <c r="H18" s="19"/>
    </row>
    <row r="19" spans="1:8" ht="12.75">
      <c r="A19" s="276" t="s">
        <v>89</v>
      </c>
      <c r="B19" s="110">
        <v>9.260676850386478</v>
      </c>
      <c r="C19" s="110">
        <v>71.95907589623616</v>
      </c>
      <c r="D19" s="110">
        <v>4.64761233055804</v>
      </c>
      <c r="E19" s="110">
        <v>4.97087089153421</v>
      </c>
      <c r="F19" s="110">
        <v>6.806707149246543</v>
      </c>
      <c r="G19" s="111">
        <v>2.355271909906191</v>
      </c>
      <c r="H19" s="19"/>
    </row>
    <row r="20" spans="1:8" ht="12.75">
      <c r="A20" s="276" t="s">
        <v>90</v>
      </c>
      <c r="B20" s="110">
        <v>9.96356562287864</v>
      </c>
      <c r="C20" s="110">
        <v>69.60305865193023</v>
      </c>
      <c r="D20" s="110">
        <v>5.564273908387911</v>
      </c>
      <c r="E20" s="110">
        <v>4.030489076755798</v>
      </c>
      <c r="F20" s="110">
        <v>7.117090487367161</v>
      </c>
      <c r="G20" s="111">
        <v>3.721979014616599</v>
      </c>
      <c r="H20" s="19"/>
    </row>
    <row r="21" spans="1:8" ht="12.75">
      <c r="A21" s="276" t="s">
        <v>91</v>
      </c>
      <c r="B21" s="110">
        <v>2.6740966600077103</v>
      </c>
      <c r="C21" s="110">
        <v>73.95885329846313</v>
      </c>
      <c r="D21" s="110">
        <v>6.175850207849947</v>
      </c>
      <c r="E21" s="110">
        <v>5.3839209853758145</v>
      </c>
      <c r="F21" s="110">
        <v>7.573890766576191</v>
      </c>
      <c r="G21" s="111">
        <v>4.234034582338488</v>
      </c>
      <c r="H21" s="19"/>
    </row>
    <row r="22" spans="1:8" ht="12.75">
      <c r="A22" s="276" t="s">
        <v>92</v>
      </c>
      <c r="B22" s="110">
        <v>2.9376323160067854</v>
      </c>
      <c r="C22" s="110">
        <v>78.5494615313811</v>
      </c>
      <c r="D22" s="110">
        <v>11.9992110349906</v>
      </c>
      <c r="E22" s="110">
        <v>2.060461018553827</v>
      </c>
      <c r="F22" s="110">
        <v>0.43340477849807363</v>
      </c>
      <c r="G22" s="111">
        <v>4.020302699575273</v>
      </c>
      <c r="H22" s="19"/>
    </row>
    <row r="23" spans="1:8" ht="14.25">
      <c r="A23" s="276" t="s">
        <v>98</v>
      </c>
      <c r="B23" s="110">
        <v>6.495427179973685</v>
      </c>
      <c r="C23" s="110">
        <v>74.98316535306874</v>
      </c>
      <c r="D23" s="110">
        <v>15.556495481033608</v>
      </c>
      <c r="E23" s="110">
        <v>1.4023487079004575</v>
      </c>
      <c r="F23" s="110">
        <v>0.07194845905357186</v>
      </c>
      <c r="G23" s="111">
        <v>1.490668672606938</v>
      </c>
      <c r="H23" s="19"/>
    </row>
    <row r="24" spans="1:8" ht="12.75">
      <c r="A24" s="276" t="s">
        <v>93</v>
      </c>
      <c r="B24" s="110">
        <v>10.505772776669463</v>
      </c>
      <c r="C24" s="110">
        <v>78.14298155384701</v>
      </c>
      <c r="D24" s="110">
        <v>8.378724368697247</v>
      </c>
      <c r="E24" s="110">
        <v>2.514293921378659</v>
      </c>
      <c r="F24" s="110">
        <v>0.11792952123354031</v>
      </c>
      <c r="G24" s="111">
        <v>0.3404638976267151</v>
      </c>
      <c r="H24" s="19"/>
    </row>
    <row r="25" spans="1:8" ht="12.75">
      <c r="A25" s="276" t="s">
        <v>60</v>
      </c>
      <c r="B25" s="110">
        <v>31.35621389946382</v>
      </c>
      <c r="C25" s="110">
        <v>65.66519307500779</v>
      </c>
      <c r="D25" s="110">
        <v>2.178752235446798</v>
      </c>
      <c r="E25" s="110">
        <v>0.44919746966939533</v>
      </c>
      <c r="F25" s="110">
        <v>0.048806150023726444</v>
      </c>
      <c r="G25" s="111">
        <v>0.3022893940162586</v>
      </c>
      <c r="H25" s="19"/>
    </row>
    <row r="26" spans="1:8" ht="12.75">
      <c r="A26" s="276" t="s">
        <v>28</v>
      </c>
      <c r="B26" s="110">
        <v>1.6594715626188532</v>
      </c>
      <c r="C26" s="110">
        <v>55.877497942185094</v>
      </c>
      <c r="D26" s="110">
        <v>32.828858986108074</v>
      </c>
      <c r="E26" s="110">
        <v>7.086923801940554</v>
      </c>
      <c r="F26" s="110">
        <v>0.3948444718907623</v>
      </c>
      <c r="G26" s="111">
        <v>2.1556303081147887</v>
      </c>
      <c r="H26" s="19"/>
    </row>
    <row r="27" spans="1:8" ht="12.75">
      <c r="A27" s="276" t="s">
        <v>94</v>
      </c>
      <c r="B27" s="110">
        <v>28.055515618446268</v>
      </c>
      <c r="C27" s="110">
        <v>62.888649134209665</v>
      </c>
      <c r="D27" s="110">
        <v>6.6472710940219875</v>
      </c>
      <c r="E27" s="110">
        <v>1.1775176122651945</v>
      </c>
      <c r="F27" s="110">
        <v>0.03142819459577637</v>
      </c>
      <c r="G27" s="111">
        <v>1.1995589358852945</v>
      </c>
      <c r="H27" s="19"/>
    </row>
    <row r="28" spans="1:8" ht="12.75">
      <c r="A28" s="276" t="s">
        <v>95</v>
      </c>
      <c r="B28" s="110">
        <v>33.344769414586025</v>
      </c>
      <c r="C28" s="110">
        <v>60.497578491734124</v>
      </c>
      <c r="D28" s="110">
        <v>4.030115781685829</v>
      </c>
      <c r="E28" s="110">
        <v>1.051782859378189</v>
      </c>
      <c r="F28" s="110">
        <v>0.03478659262534867</v>
      </c>
      <c r="G28" s="111">
        <v>1.0411528845499693</v>
      </c>
      <c r="H28" s="19"/>
    </row>
    <row r="29" spans="1:8" ht="12.75">
      <c r="A29" s="276" t="s">
        <v>96</v>
      </c>
      <c r="B29" s="110">
        <v>56.01779829060136</v>
      </c>
      <c r="C29" s="110">
        <v>35.615789500233156</v>
      </c>
      <c r="D29" s="110">
        <v>5.584140758563936</v>
      </c>
      <c r="E29" s="110">
        <v>1.7021418350476718</v>
      </c>
      <c r="F29" s="110">
        <v>0.039630223791649</v>
      </c>
      <c r="G29" s="111">
        <v>1.0429965703250181</v>
      </c>
      <c r="H29" s="19"/>
    </row>
    <row r="30" spans="1:8" ht="12.75">
      <c r="A30" s="276"/>
      <c r="B30" s="110"/>
      <c r="C30" s="110"/>
      <c r="D30" s="110"/>
      <c r="E30" s="110"/>
      <c r="F30" s="110"/>
      <c r="G30" s="111"/>
      <c r="H30" s="19"/>
    </row>
    <row r="31" spans="1:8" ht="15.75" customHeight="1" thickBot="1">
      <c r="A31" s="284" t="s">
        <v>256</v>
      </c>
      <c r="B31" s="117">
        <v>26.440142674087642</v>
      </c>
      <c r="C31" s="117">
        <v>58.738693668807194</v>
      </c>
      <c r="D31" s="117">
        <v>8.358692542129978</v>
      </c>
      <c r="E31" s="117">
        <v>2.50273247067971</v>
      </c>
      <c r="F31" s="117">
        <v>2.2412356994823317</v>
      </c>
      <c r="G31" s="118">
        <v>1.7363840733130909</v>
      </c>
      <c r="H31" s="19"/>
    </row>
    <row r="32" spans="1:10" ht="12.75" customHeight="1">
      <c r="A32" s="211"/>
      <c r="B32" s="211"/>
      <c r="C32" s="211"/>
      <c r="D32" s="211"/>
      <c r="E32" s="211"/>
      <c r="F32" s="211"/>
      <c r="G32" s="211"/>
      <c r="I32" s="546"/>
      <c r="J32" s="546"/>
    </row>
    <row r="33" spans="1:7" ht="12.75" customHeight="1">
      <c r="A33" s="547"/>
      <c r="B33" s="547"/>
      <c r="C33" s="547"/>
      <c r="D33" s="547"/>
      <c r="E33" s="547"/>
      <c r="F33" s="547"/>
      <c r="G33" s="547"/>
    </row>
    <row r="34" spans="1:14" ht="15" customHeight="1">
      <c r="A34" s="547" t="s">
        <v>279</v>
      </c>
      <c r="B34" s="547"/>
      <c r="C34" s="547"/>
      <c r="D34" s="547"/>
      <c r="E34" s="547"/>
      <c r="F34" s="547"/>
      <c r="G34" s="547"/>
      <c r="H34" s="36"/>
      <c r="I34" s="36"/>
      <c r="J34" s="36"/>
      <c r="K34" s="36"/>
      <c r="L34" s="36"/>
      <c r="M34" s="36"/>
      <c r="N34" s="36"/>
    </row>
    <row r="35" spans="1:14" ht="15" customHeight="1">
      <c r="A35" s="547" t="s">
        <v>276</v>
      </c>
      <c r="B35" s="547"/>
      <c r="C35" s="547"/>
      <c r="D35" s="547"/>
      <c r="E35" s="547"/>
      <c r="F35" s="547"/>
      <c r="G35" s="547"/>
      <c r="H35" s="36"/>
      <c r="I35" s="36"/>
      <c r="J35" s="36"/>
      <c r="K35" s="36"/>
      <c r="L35" s="36"/>
      <c r="M35" s="36"/>
      <c r="N35" s="36"/>
    </row>
    <row r="36" spans="1:7" ht="14.25" customHeight="1" thickBot="1">
      <c r="A36" s="160"/>
      <c r="B36" s="160"/>
      <c r="C36" s="160"/>
      <c r="D36" s="160"/>
      <c r="E36" s="160"/>
      <c r="F36" s="160"/>
      <c r="G36" s="160"/>
    </row>
    <row r="37" spans="1:7" ht="12.75">
      <c r="A37" s="548" t="s">
        <v>64</v>
      </c>
      <c r="B37" s="550" t="s">
        <v>79</v>
      </c>
      <c r="C37" s="550" t="s">
        <v>78</v>
      </c>
      <c r="D37" s="550" t="s">
        <v>80</v>
      </c>
      <c r="E37" s="550" t="s">
        <v>210</v>
      </c>
      <c r="F37" s="285" t="s">
        <v>77</v>
      </c>
      <c r="G37" s="552" t="s">
        <v>63</v>
      </c>
    </row>
    <row r="38" spans="1:7" ht="13.5" thickBot="1">
      <c r="A38" s="549"/>
      <c r="B38" s="551"/>
      <c r="C38" s="551"/>
      <c r="D38" s="551"/>
      <c r="E38" s="551"/>
      <c r="F38" s="286" t="s">
        <v>277</v>
      </c>
      <c r="G38" s="553"/>
    </row>
    <row r="39" spans="1:7" ht="12.75">
      <c r="A39" s="283" t="s">
        <v>45</v>
      </c>
      <c r="B39" s="106">
        <v>26.599792154073704</v>
      </c>
      <c r="C39" s="106">
        <v>57.40026374221223</v>
      </c>
      <c r="D39" s="106">
        <v>5.9753129640403015</v>
      </c>
      <c r="E39" s="106">
        <v>6.331136952519784</v>
      </c>
      <c r="F39" s="106">
        <v>2.6044727325414208</v>
      </c>
      <c r="G39" s="107">
        <v>1.0894627410803135</v>
      </c>
    </row>
    <row r="40" spans="1:7" ht="12.75">
      <c r="A40" s="276" t="s">
        <v>81</v>
      </c>
      <c r="B40" s="110">
        <v>20.62523769451376</v>
      </c>
      <c r="C40" s="110">
        <v>63.06652232711648</v>
      </c>
      <c r="D40" s="110">
        <v>5.288362373196116</v>
      </c>
      <c r="E40" s="110">
        <v>3.686393823128474</v>
      </c>
      <c r="F40" s="110">
        <v>5.49128915481419</v>
      </c>
      <c r="G40" s="111">
        <v>1.8437577135126144</v>
      </c>
    </row>
    <row r="41" spans="1:7" ht="12.75">
      <c r="A41" s="276" t="s">
        <v>82</v>
      </c>
      <c r="B41" s="110">
        <v>9.431738286077893</v>
      </c>
      <c r="C41" s="110">
        <v>74.37333730578496</v>
      </c>
      <c r="D41" s="110">
        <v>4.352865117116191</v>
      </c>
      <c r="E41" s="110">
        <v>2.095599054482381</v>
      </c>
      <c r="F41" s="110">
        <v>7.337807138018112</v>
      </c>
      <c r="G41" s="111">
        <v>2.4113947878360342</v>
      </c>
    </row>
    <row r="42" spans="1:7" ht="12.75">
      <c r="A42" s="276" t="s">
        <v>83</v>
      </c>
      <c r="B42" s="110">
        <v>32.01187310392475</v>
      </c>
      <c r="C42" s="110">
        <v>52.86999126620467</v>
      </c>
      <c r="D42" s="110">
        <v>10.251600099448547</v>
      </c>
      <c r="E42" s="110">
        <v>4.332320069141703</v>
      </c>
      <c r="F42" s="110">
        <v>0.07374305369782959</v>
      </c>
      <c r="G42" s="111">
        <v>0.46064107879408184</v>
      </c>
    </row>
    <row r="43" spans="1:7" ht="12.75">
      <c r="A43" s="276" t="s">
        <v>84</v>
      </c>
      <c r="B43" s="110">
        <v>38.27914190339446</v>
      </c>
      <c r="C43" s="110">
        <v>52.500398837615535</v>
      </c>
      <c r="D43" s="110">
        <v>5.980817425265909</v>
      </c>
      <c r="E43" s="110">
        <v>2.3965798917181114</v>
      </c>
      <c r="F43" s="110">
        <v>0.25830541470024576</v>
      </c>
      <c r="G43" s="111">
        <v>0.5850493447956234</v>
      </c>
    </row>
    <row r="44" spans="1:7" ht="12.75">
      <c r="A44" s="276" t="s">
        <v>49</v>
      </c>
      <c r="B44" s="110">
        <v>58.01021137248901</v>
      </c>
      <c r="C44" s="110">
        <v>33.910584756360514</v>
      </c>
      <c r="D44" s="110">
        <v>1.699935027776737</v>
      </c>
      <c r="E44" s="110">
        <v>2.3529725586036117</v>
      </c>
      <c r="F44" s="110">
        <v>2.628142308857499</v>
      </c>
      <c r="G44" s="111">
        <v>1.3982301896642721</v>
      </c>
    </row>
    <row r="45" spans="1:7" ht="12.75">
      <c r="A45" s="276" t="s">
        <v>85</v>
      </c>
      <c r="B45" s="110">
        <v>48.17853403958636</v>
      </c>
      <c r="C45" s="110">
        <v>46.55322910138521</v>
      </c>
      <c r="D45" s="110">
        <v>1.4973543660189892</v>
      </c>
      <c r="E45" s="110">
        <v>1.5615855532544354</v>
      </c>
      <c r="F45" s="110">
        <v>0.9799478422287554</v>
      </c>
      <c r="G45" s="111">
        <v>1.2295538184417205</v>
      </c>
    </row>
    <row r="46" spans="1:7" ht="12.75">
      <c r="A46" s="276" t="s">
        <v>50</v>
      </c>
      <c r="B46" s="110">
        <v>8.977448902910453</v>
      </c>
      <c r="C46" s="110">
        <v>61.19498473349627</v>
      </c>
      <c r="D46" s="110">
        <v>19.300448855519978</v>
      </c>
      <c r="E46" s="110">
        <v>6.5517334759561034</v>
      </c>
      <c r="F46" s="110">
        <v>0.4078966075188377</v>
      </c>
      <c r="G46" s="111">
        <v>3.567148921189637</v>
      </c>
    </row>
    <row r="47" spans="1:7" ht="12.75">
      <c r="A47" s="276" t="s">
        <v>86</v>
      </c>
      <c r="B47" s="110">
        <v>15.10160749837122</v>
      </c>
      <c r="C47" s="110">
        <v>64.02349600396619</v>
      </c>
      <c r="D47" s="110">
        <v>12.881790596926207</v>
      </c>
      <c r="E47" s="110">
        <v>4.0321136280456935</v>
      </c>
      <c r="F47" s="110">
        <v>0.226861549563019</v>
      </c>
      <c r="G47" s="111">
        <v>3.733611589146985</v>
      </c>
    </row>
    <row r="48" spans="1:7" ht="12.75">
      <c r="A48" s="276" t="s">
        <v>87</v>
      </c>
      <c r="B48" s="110">
        <v>2.4357467568466564</v>
      </c>
      <c r="C48" s="110">
        <v>64.63687770262779</v>
      </c>
      <c r="D48" s="110">
        <v>24.23461581106553</v>
      </c>
      <c r="E48" s="110">
        <v>5.992238607384412</v>
      </c>
      <c r="F48" s="110">
        <v>0.975717928816942</v>
      </c>
      <c r="G48" s="111">
        <v>1.7248031932586763</v>
      </c>
    </row>
    <row r="49" spans="1:7" ht="12.75">
      <c r="A49" s="276" t="s">
        <v>88</v>
      </c>
      <c r="B49" s="110">
        <v>16.805036625830695</v>
      </c>
      <c r="C49" s="110">
        <v>63.09885328887339</v>
      </c>
      <c r="D49" s="110">
        <v>12.066177337303555</v>
      </c>
      <c r="E49" s="110">
        <v>5.736638966980386</v>
      </c>
      <c r="F49" s="110">
        <v>0.37446447148285555</v>
      </c>
      <c r="G49" s="111">
        <v>1.9191183720768155</v>
      </c>
    </row>
    <row r="50" spans="1:7" ht="12.75">
      <c r="A50" s="276" t="s">
        <v>89</v>
      </c>
      <c r="B50" s="110">
        <v>6.536844038424447</v>
      </c>
      <c r="C50" s="110">
        <v>76.60682496278545</v>
      </c>
      <c r="D50" s="110">
        <v>5.693067707905548</v>
      </c>
      <c r="E50" s="110">
        <v>5.070317770429714</v>
      </c>
      <c r="F50" s="110">
        <v>4.554343422411431</v>
      </c>
      <c r="G50" s="111">
        <v>1.5385098114492597</v>
      </c>
    </row>
    <row r="51" spans="1:7" ht="12.75">
      <c r="A51" s="276" t="s">
        <v>90</v>
      </c>
      <c r="B51" s="110">
        <v>10.85324939276537</v>
      </c>
      <c r="C51" s="110">
        <v>70.72851527775468</v>
      </c>
      <c r="D51" s="110">
        <v>5.503035853383695</v>
      </c>
      <c r="E51" s="110">
        <v>5.742757631842502</v>
      </c>
      <c r="F51" s="110">
        <v>5.0976755608366595</v>
      </c>
      <c r="G51" s="111">
        <v>2.075252326933334</v>
      </c>
    </row>
    <row r="52" spans="1:7" ht="12.75">
      <c r="A52" s="276" t="s">
        <v>91</v>
      </c>
      <c r="B52" s="110">
        <v>2.505919955330378</v>
      </c>
      <c r="C52" s="110">
        <v>76.6021641515254</v>
      </c>
      <c r="D52" s="110">
        <v>6.095358271326371</v>
      </c>
      <c r="E52" s="110">
        <v>5.869973553784932</v>
      </c>
      <c r="F52" s="110">
        <v>5.728429235690383</v>
      </c>
      <c r="G52" s="111">
        <v>3.19891856067758</v>
      </c>
    </row>
    <row r="53" spans="1:7" ht="12.75">
      <c r="A53" s="276" t="s">
        <v>92</v>
      </c>
      <c r="B53" s="110">
        <v>3.5447382404359207</v>
      </c>
      <c r="C53" s="110">
        <v>75.63048578077583</v>
      </c>
      <c r="D53" s="110">
        <v>14.520219702609452</v>
      </c>
      <c r="E53" s="110">
        <v>2.6189692846531814</v>
      </c>
      <c r="F53" s="110">
        <v>0.3170772074959411</v>
      </c>
      <c r="G53" s="111">
        <v>3.3691128471884864</v>
      </c>
    </row>
    <row r="54" spans="1:7" ht="14.25">
      <c r="A54" s="276" t="s">
        <v>99</v>
      </c>
      <c r="B54" s="110">
        <v>6.870148624380463</v>
      </c>
      <c r="C54" s="110">
        <v>75.49819753022122</v>
      </c>
      <c r="D54" s="110">
        <v>15.484085683442355</v>
      </c>
      <c r="E54" s="110">
        <v>1.0427759359434539</v>
      </c>
      <c r="F54" s="110">
        <v>0.08011865098237</v>
      </c>
      <c r="G54" s="111">
        <v>1.0247306802695915</v>
      </c>
    </row>
    <row r="55" spans="1:7" ht="12.75">
      <c r="A55" s="276" t="s">
        <v>93</v>
      </c>
      <c r="B55" s="110">
        <v>12.688239337546625</v>
      </c>
      <c r="C55" s="110">
        <v>75.28420640210949</v>
      </c>
      <c r="D55" s="110">
        <v>9.223760045282328</v>
      </c>
      <c r="E55" s="110">
        <v>2.5381159466771144</v>
      </c>
      <c r="F55" s="110">
        <v>0.05590945615268396</v>
      </c>
      <c r="G55" s="111">
        <v>0.20998551555019676</v>
      </c>
    </row>
    <row r="56" spans="1:7" ht="12.75">
      <c r="A56" s="276" t="s">
        <v>60</v>
      </c>
      <c r="B56" s="110">
        <v>29.318374947976718</v>
      </c>
      <c r="C56" s="110">
        <v>66.3949772810495</v>
      </c>
      <c r="D56" s="110">
        <v>3.521587924722752</v>
      </c>
      <c r="E56" s="110">
        <v>0.5176735124319617</v>
      </c>
      <c r="F56" s="110">
        <v>0.023250835662090682</v>
      </c>
      <c r="G56" s="111">
        <v>0.22454269907101992</v>
      </c>
    </row>
    <row r="57" spans="1:7" ht="12.75">
      <c r="A57" s="276" t="s">
        <v>28</v>
      </c>
      <c r="B57" s="110">
        <v>2.5804998424388446</v>
      </c>
      <c r="C57" s="110">
        <v>55.189440166157866</v>
      </c>
      <c r="D57" s="110">
        <v>34.597438960672555</v>
      </c>
      <c r="E57" s="110">
        <v>6.080992655668564</v>
      </c>
      <c r="F57" s="110">
        <v>0.37072228783712063</v>
      </c>
      <c r="G57" s="111">
        <v>1.1845085307588286</v>
      </c>
    </row>
    <row r="58" spans="1:7" ht="12.75">
      <c r="A58" s="276" t="s">
        <v>94</v>
      </c>
      <c r="B58" s="110">
        <v>32.002548386698265</v>
      </c>
      <c r="C58" s="110">
        <v>57.72548839666356</v>
      </c>
      <c r="D58" s="110">
        <v>8.060243579177351</v>
      </c>
      <c r="E58" s="110">
        <v>1.3426680055697426</v>
      </c>
      <c r="F58" s="110">
        <v>0.012118367032394278</v>
      </c>
      <c r="G58" s="111">
        <v>0.8569332648586768</v>
      </c>
    </row>
    <row r="59" spans="1:7" ht="12.75">
      <c r="A59" s="276" t="s">
        <v>95</v>
      </c>
      <c r="B59" s="110">
        <v>31.37059676060561</v>
      </c>
      <c r="C59" s="110">
        <v>61.617180546499064</v>
      </c>
      <c r="D59" s="110">
        <v>4.954640863203887</v>
      </c>
      <c r="E59" s="110">
        <v>1.2956863603695365</v>
      </c>
      <c r="F59" s="110">
        <v>0.032692609744837</v>
      </c>
      <c r="G59" s="111">
        <v>0.7294110927601486</v>
      </c>
    </row>
    <row r="60" spans="1:7" ht="12.75">
      <c r="A60" s="276" t="s">
        <v>97</v>
      </c>
      <c r="B60" s="110">
        <v>56.50879796151996</v>
      </c>
      <c r="C60" s="110">
        <v>34.79113916389642</v>
      </c>
      <c r="D60" s="110">
        <v>6.110519778769916</v>
      </c>
      <c r="E60" s="110">
        <v>1.6716129507913506</v>
      </c>
      <c r="F60" s="110">
        <v>0.07341219406411321</v>
      </c>
      <c r="G60" s="111">
        <v>0.8470907837409334</v>
      </c>
    </row>
    <row r="61" spans="1:7" ht="12.75">
      <c r="A61" s="276"/>
      <c r="B61" s="110"/>
      <c r="C61" s="110"/>
      <c r="D61" s="110"/>
      <c r="E61" s="110"/>
      <c r="F61" s="110"/>
      <c r="G61" s="111"/>
    </row>
    <row r="62" spans="1:7" ht="13.5" thickBot="1">
      <c r="A62" s="284" t="s">
        <v>256</v>
      </c>
      <c r="B62" s="117">
        <v>27.697711591279024</v>
      </c>
      <c r="C62" s="117">
        <v>57.82650432719008</v>
      </c>
      <c r="D62" s="117">
        <v>8.830032459871243</v>
      </c>
      <c r="E62" s="117">
        <v>2.607366797124088</v>
      </c>
      <c r="F62" s="117">
        <v>1.8599618103590583</v>
      </c>
      <c r="G62" s="118">
        <v>1.182375078674209</v>
      </c>
    </row>
    <row r="63" spans="1:7" ht="14.25">
      <c r="A63" s="279" t="s">
        <v>212</v>
      </c>
      <c r="B63" s="277"/>
      <c r="C63" s="211"/>
      <c r="D63" s="281"/>
      <c r="E63" s="211"/>
      <c r="F63" s="211"/>
      <c r="G63" s="211"/>
    </row>
    <row r="64" ht="12.75">
      <c r="A64" s="92" t="s">
        <v>213</v>
      </c>
    </row>
  </sheetData>
  <mergeCells count="19">
    <mergeCell ref="A35:G35"/>
    <mergeCell ref="B37:B38"/>
    <mergeCell ref="D37:D38"/>
    <mergeCell ref="E37:E38"/>
    <mergeCell ref="G37:G38"/>
    <mergeCell ref="A37:A38"/>
    <mergeCell ref="C37:C38"/>
    <mergeCell ref="A1:G1"/>
    <mergeCell ref="A34:G34"/>
    <mergeCell ref="A33:G33"/>
    <mergeCell ref="B6:B7"/>
    <mergeCell ref="D6:D7"/>
    <mergeCell ref="E6:E7"/>
    <mergeCell ref="I32:J32"/>
    <mergeCell ref="A3:G3"/>
    <mergeCell ref="A4:G4"/>
    <mergeCell ref="A6:A7"/>
    <mergeCell ref="C6:C7"/>
    <mergeCell ref="G6:G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8"/>
  <sheetViews>
    <sheetView showGridLines="0" view="pageBreakPreview" zoomScale="60" zoomScaleNormal="75" workbookViewId="0" topLeftCell="A1">
      <selection activeCell="J14" sqref="J14"/>
    </sheetView>
  </sheetViews>
  <sheetFormatPr defaultColWidth="11.421875" defaultRowHeight="12.75"/>
  <cols>
    <col min="1" max="1" width="38.7109375" style="9" customWidth="1"/>
    <col min="2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87" t="s">
        <v>250</v>
      </c>
      <c r="B1" s="387"/>
      <c r="C1" s="387"/>
      <c r="D1" s="387"/>
      <c r="E1" s="387"/>
      <c r="F1" s="387"/>
      <c r="G1" s="26"/>
      <c r="H1" s="14"/>
      <c r="I1" s="62"/>
      <c r="K1" s="62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8" ht="15" customHeight="1">
      <c r="A3" s="395" t="s">
        <v>351</v>
      </c>
      <c r="B3" s="395"/>
      <c r="C3" s="395"/>
      <c r="D3" s="395"/>
      <c r="E3" s="395"/>
      <c r="F3" s="395"/>
      <c r="G3" s="75"/>
      <c r="H3" s="14"/>
    </row>
    <row r="4" spans="1:8" ht="13.5" thickBot="1">
      <c r="A4" s="128"/>
      <c r="B4" s="129"/>
      <c r="C4" s="129"/>
      <c r="D4" s="129"/>
      <c r="E4" s="129"/>
      <c r="F4" s="228"/>
      <c r="G4" s="290"/>
      <c r="H4" s="293"/>
    </row>
    <row r="5" spans="1:8" ht="12.75" customHeight="1">
      <c r="A5" s="388" t="s">
        <v>21</v>
      </c>
      <c r="B5" s="396" t="s">
        <v>1</v>
      </c>
      <c r="C5" s="397"/>
      <c r="D5" s="396" t="s">
        <v>2</v>
      </c>
      <c r="E5" s="397" t="s">
        <v>2</v>
      </c>
      <c r="F5" s="125" t="s">
        <v>192</v>
      </c>
      <c r="G5" s="289"/>
      <c r="H5" s="292"/>
    </row>
    <row r="6" spans="1:8" ht="12.75" customHeight="1">
      <c r="A6" s="389"/>
      <c r="B6" s="393" t="s">
        <v>3</v>
      </c>
      <c r="C6" s="385" t="s">
        <v>204</v>
      </c>
      <c r="D6" s="393" t="s">
        <v>3</v>
      </c>
      <c r="E6" s="385" t="s">
        <v>204</v>
      </c>
      <c r="F6" s="126" t="s">
        <v>191</v>
      </c>
      <c r="G6" s="289"/>
      <c r="H6" s="292"/>
    </row>
    <row r="7" spans="1:8" ht="12.75" customHeight="1" thickBot="1">
      <c r="A7" s="390"/>
      <c r="B7" s="394"/>
      <c r="C7" s="386"/>
      <c r="D7" s="394"/>
      <c r="E7" s="386"/>
      <c r="F7" s="127" t="s">
        <v>260</v>
      </c>
      <c r="G7" s="289"/>
      <c r="H7" s="292"/>
    </row>
    <row r="8" spans="1:10" ht="12.75" customHeight="1">
      <c r="A8" s="119" t="s">
        <v>244</v>
      </c>
      <c r="B8" s="105"/>
      <c r="C8" s="106"/>
      <c r="D8" s="105"/>
      <c r="E8" s="106"/>
      <c r="F8" s="107"/>
      <c r="G8" s="290"/>
      <c r="H8" s="292"/>
      <c r="J8" s="14"/>
    </row>
    <row r="9" spans="1:10" ht="12.75" customHeight="1">
      <c r="A9" s="130" t="s">
        <v>371</v>
      </c>
      <c r="B9" s="109">
        <v>14421</v>
      </c>
      <c r="C9" s="110">
        <f>(B9/$B$15)*100</f>
        <v>28.872604961258936</v>
      </c>
      <c r="D9" s="109">
        <v>15464</v>
      </c>
      <c r="E9" s="110">
        <f>(D9/$D$15)*100</f>
        <v>28.6752707313455</v>
      </c>
      <c r="F9" s="111">
        <f>(213689*100)/1267353</f>
        <v>16.861048184680985</v>
      </c>
      <c r="G9" s="290"/>
      <c r="H9" s="73"/>
      <c r="J9" s="14"/>
    </row>
    <row r="10" spans="1:10" ht="12.75" customHeight="1">
      <c r="A10" s="113" t="s">
        <v>381</v>
      </c>
      <c r="B10" s="109">
        <v>1994</v>
      </c>
      <c r="C10" s="110">
        <f>(B10/$B$15)*100</f>
        <v>3.9922317656716118</v>
      </c>
      <c r="D10" s="109">
        <v>2290</v>
      </c>
      <c r="E10" s="110">
        <f>(D10/$D$15)*100</f>
        <v>4.246402610888592</v>
      </c>
      <c r="F10" s="111">
        <f>(502939*100)/1267353</f>
        <v>39.68420795153363</v>
      </c>
      <c r="G10" s="291"/>
      <c r="H10" s="73"/>
      <c r="J10" s="14"/>
    </row>
    <row r="11" spans="1:10" ht="12.75" customHeight="1">
      <c r="A11" s="113" t="s">
        <v>353</v>
      </c>
      <c r="B11" s="109"/>
      <c r="C11" s="110"/>
      <c r="D11" s="109"/>
      <c r="E11" s="110"/>
      <c r="F11" s="111"/>
      <c r="G11" s="290"/>
      <c r="H11" s="73"/>
      <c r="J11" s="14"/>
    </row>
    <row r="12" spans="1:10" ht="12.75" customHeight="1">
      <c r="A12" s="130" t="s">
        <v>352</v>
      </c>
      <c r="B12" s="109">
        <v>16479</v>
      </c>
      <c r="C12" s="110">
        <f>(B12/$B$15)*100</f>
        <v>32.99297255090396</v>
      </c>
      <c r="D12" s="109">
        <v>17773</v>
      </c>
      <c r="E12" s="110">
        <f>(D12/$D$15)*100</f>
        <v>32.956905503634474</v>
      </c>
      <c r="F12" s="111">
        <f>(360903*100)/1267353</f>
        <v>28.476912115251235</v>
      </c>
      <c r="G12" s="290"/>
      <c r="H12" s="73"/>
      <c r="J12" s="14"/>
    </row>
    <row r="13" spans="1:10" ht="12.75" customHeight="1">
      <c r="A13" s="113" t="s">
        <v>223</v>
      </c>
      <c r="B13" s="109">
        <v>17053</v>
      </c>
      <c r="C13" s="110">
        <f>(B13/$B$15)*100</f>
        <v>34.142190722165495</v>
      </c>
      <c r="D13" s="109">
        <v>18401</v>
      </c>
      <c r="E13" s="110">
        <f>(D13/$D$15)*100</f>
        <v>34.12142115413144</v>
      </c>
      <c r="F13" s="111">
        <f>(189822*100)/1267353</f>
        <v>14.97783174853415</v>
      </c>
      <c r="G13" s="290"/>
      <c r="H13" s="73"/>
      <c r="J13" s="14"/>
    </row>
    <row r="14" spans="1:10" ht="12.75" customHeight="1">
      <c r="A14" s="108"/>
      <c r="B14" s="109"/>
      <c r="C14" s="110"/>
      <c r="D14" s="109"/>
      <c r="E14" s="110"/>
      <c r="F14" s="111"/>
      <c r="H14" s="14"/>
      <c r="J14" s="14"/>
    </row>
    <row r="15" spans="1:10" ht="12.75" customHeight="1" thickBot="1">
      <c r="A15" s="115" t="s">
        <v>222</v>
      </c>
      <c r="B15" s="116">
        <f>SUM(B8:B13)</f>
        <v>49947</v>
      </c>
      <c r="C15" s="117">
        <f>SUM(C8:C13)</f>
        <v>100</v>
      </c>
      <c r="D15" s="116">
        <f>SUM(D8:D13)</f>
        <v>53928</v>
      </c>
      <c r="E15" s="117">
        <f>SUM(E8:E13)</f>
        <v>100</v>
      </c>
      <c r="F15" s="118">
        <f>SUM(F9:F13)</f>
        <v>100</v>
      </c>
      <c r="H15" s="14"/>
      <c r="J15" s="14"/>
    </row>
    <row r="16" spans="1:6" ht="12.75" customHeight="1">
      <c r="A16" s="131" t="s">
        <v>316</v>
      </c>
      <c r="B16" s="121"/>
      <c r="C16" s="121"/>
      <c r="D16" s="124"/>
      <c r="E16" s="124"/>
      <c r="F16" s="132"/>
    </row>
    <row r="17" spans="1:6" ht="12.75" customHeight="1">
      <c r="A17" s="295" t="s">
        <v>354</v>
      </c>
      <c r="B17" s="74"/>
      <c r="C17" s="4"/>
      <c r="D17" s="74"/>
      <c r="E17" s="4"/>
      <c r="F17" s="4"/>
    </row>
    <row r="18" spans="1:6" ht="12.75" customHeight="1">
      <c r="A18" s="21" t="s">
        <v>318</v>
      </c>
      <c r="B18" s="74"/>
      <c r="C18" s="4"/>
      <c r="D18" s="74"/>
      <c r="E18" s="4"/>
      <c r="F18" s="4"/>
    </row>
    <row r="19" spans="1:6" ht="12.75" customHeight="1">
      <c r="A19" s="21"/>
      <c r="B19" s="74"/>
      <c r="C19" s="4"/>
      <c r="D19" s="74"/>
      <c r="E19" s="4"/>
      <c r="F19" s="4"/>
    </row>
    <row r="20" spans="1:6" ht="12.75" customHeight="1">
      <c r="A20" s="21"/>
      <c r="B20" s="74"/>
      <c r="C20" s="4"/>
      <c r="D20" s="74"/>
      <c r="E20" s="4"/>
      <c r="F20" s="4"/>
    </row>
    <row r="21" spans="1:6" ht="12.75" customHeight="1">
      <c r="A21" s="21"/>
      <c r="B21" s="74"/>
      <c r="C21" s="4"/>
      <c r="D21" s="74"/>
      <c r="E21" s="4"/>
      <c r="F21" s="4"/>
    </row>
    <row r="22" spans="1:6" ht="12.75" customHeight="1">
      <c r="A22" s="21"/>
      <c r="B22" s="74"/>
      <c r="C22" s="4"/>
      <c r="D22" s="74"/>
      <c r="E22" s="4"/>
      <c r="F22" s="4"/>
    </row>
    <row r="23" spans="1:6" ht="12.75" customHeight="1">
      <c r="A23" s="21"/>
      <c r="B23" s="74"/>
      <c r="C23" s="4"/>
      <c r="D23" s="74"/>
      <c r="E23" s="4"/>
      <c r="F23" s="4"/>
    </row>
    <row r="24" spans="1:6" ht="12.75" customHeight="1">
      <c r="A24" s="21"/>
      <c r="B24" s="74"/>
      <c r="C24" s="4"/>
      <c r="D24" s="74"/>
      <c r="E24" s="4"/>
      <c r="F24" s="4"/>
    </row>
    <row r="25" spans="1:6" ht="12.75" customHeight="1">
      <c r="A25" s="21"/>
      <c r="B25" s="74"/>
      <c r="C25" s="4"/>
      <c r="D25" s="74"/>
      <c r="E25" s="4"/>
      <c r="F25" s="4"/>
    </row>
    <row r="26" spans="1:6" ht="12.75" customHeight="1">
      <c r="A26" s="21"/>
      <c r="B26" s="74"/>
      <c r="C26" s="4"/>
      <c r="D26" s="74"/>
      <c r="E26" s="4"/>
      <c r="F26" s="4"/>
    </row>
    <row r="27" spans="1:6" ht="12.75" customHeight="1">
      <c r="A27" s="21"/>
      <c r="B27" s="74"/>
      <c r="C27" s="4"/>
      <c r="D27" s="74"/>
      <c r="E27" s="4"/>
      <c r="F27" s="4"/>
    </row>
    <row r="28" spans="1:6" ht="12.75" customHeight="1">
      <c r="A28" s="21"/>
      <c r="B28" s="74"/>
      <c r="C28" s="4"/>
      <c r="D28" s="74"/>
      <c r="E28" s="4"/>
      <c r="F28" s="4"/>
    </row>
    <row r="29" spans="1:6" ht="12.75" customHeight="1">
      <c r="A29" s="21"/>
      <c r="B29" s="74"/>
      <c r="C29" s="4"/>
      <c r="D29" s="74"/>
      <c r="E29" s="4"/>
      <c r="F29" s="4"/>
    </row>
    <row r="30" spans="1:6" ht="12.75" customHeight="1">
      <c r="A30" s="21"/>
      <c r="B30" s="74"/>
      <c r="C30" s="4"/>
      <c r="D30" s="74"/>
      <c r="E30" s="4"/>
      <c r="F30" s="4"/>
    </row>
    <row r="31" spans="1:11" ht="12.75" customHeight="1">
      <c r="A31" s="21"/>
      <c r="B31" s="74"/>
      <c r="C31" s="4"/>
      <c r="D31" s="74"/>
      <c r="E31" s="4"/>
      <c r="F31" s="4"/>
      <c r="K31" s="9"/>
    </row>
    <row r="32" spans="1:11" ht="12.75" customHeight="1">
      <c r="A32" s="21"/>
      <c r="B32" s="74"/>
      <c r="C32" s="4"/>
      <c r="D32" s="74"/>
      <c r="E32" s="4"/>
      <c r="F32" s="4"/>
      <c r="K32" s="9"/>
    </row>
    <row r="33" spans="1:11" ht="12.75" customHeight="1">
      <c r="A33" s="21"/>
      <c r="B33" s="74"/>
      <c r="C33" s="4"/>
      <c r="D33" s="74"/>
      <c r="E33" s="4"/>
      <c r="F33" s="4"/>
      <c r="K33" s="9"/>
    </row>
    <row r="34" spans="1:11" ht="12.75" customHeight="1">
      <c r="A34" s="21"/>
      <c r="B34" s="74"/>
      <c r="C34" s="4"/>
      <c r="D34" s="74"/>
      <c r="E34" s="4"/>
      <c r="F34" s="4"/>
      <c r="K34" s="9"/>
    </row>
    <row r="35" spans="1:11" ht="12.75" customHeight="1">
      <c r="A35" s="21"/>
      <c r="B35" s="74"/>
      <c r="C35" s="4"/>
      <c r="D35" s="74"/>
      <c r="E35" s="4"/>
      <c r="F35" s="4"/>
      <c r="K35" s="9"/>
    </row>
    <row r="36" spans="1:11" ht="12.75" customHeight="1">
      <c r="A36" s="21"/>
      <c r="B36" s="74"/>
      <c r="C36" s="4"/>
      <c r="D36" s="74"/>
      <c r="E36" s="4"/>
      <c r="F36" s="4"/>
      <c r="K36" s="9"/>
    </row>
    <row r="37" spans="1:6" ht="12.75" customHeight="1">
      <c r="A37" s="21"/>
      <c r="B37" s="74"/>
      <c r="C37" s="4"/>
      <c r="D37" s="74"/>
      <c r="E37" s="4"/>
      <c r="F37" s="4"/>
    </row>
    <row r="38" spans="1:6" ht="12.75" customHeight="1">
      <c r="A38" s="21"/>
      <c r="B38" s="74"/>
      <c r="C38" s="4"/>
      <c r="D38" s="74"/>
      <c r="E38" s="4"/>
      <c r="F38" s="4"/>
    </row>
    <row r="39" spans="1:6" ht="12.75" customHeight="1">
      <c r="A39" s="21"/>
      <c r="B39" s="74"/>
      <c r="C39" s="4"/>
      <c r="D39" s="74"/>
      <c r="E39" s="4"/>
      <c r="F39" s="4"/>
    </row>
    <row r="40" spans="1:6" ht="12.75" customHeight="1">
      <c r="A40" s="21"/>
      <c r="B40" s="74"/>
      <c r="C40" s="4"/>
      <c r="D40" s="74"/>
      <c r="E40" s="4"/>
      <c r="F40" s="4"/>
    </row>
    <row r="41" spans="1:6" ht="12.75" customHeight="1">
      <c r="A41" s="21"/>
      <c r="B41" s="74"/>
      <c r="C41" s="4"/>
      <c r="D41" s="74"/>
      <c r="E41" s="4"/>
      <c r="F41" s="4"/>
    </row>
    <row r="42" spans="1:6" ht="12.75" customHeight="1">
      <c r="A42" s="21"/>
      <c r="B42" s="74"/>
      <c r="C42" s="4"/>
      <c r="D42" s="74"/>
      <c r="E42" s="4"/>
      <c r="F42" s="4"/>
    </row>
    <row r="43" spans="1:6" ht="12.75" customHeight="1">
      <c r="A43" s="21"/>
      <c r="B43" s="74"/>
      <c r="C43" s="4"/>
      <c r="D43" s="74"/>
      <c r="E43" s="4"/>
      <c r="F43" s="4"/>
    </row>
    <row r="44" spans="1:6" ht="12.75" customHeight="1">
      <c r="A44" s="21"/>
      <c r="B44" s="74"/>
      <c r="C44" s="4"/>
      <c r="D44" s="74"/>
      <c r="E44" s="4"/>
      <c r="F44" s="4"/>
    </row>
    <row r="45" spans="1:6" ht="12.75" customHeight="1">
      <c r="A45" s="21"/>
      <c r="B45" s="74"/>
      <c r="C45" s="4"/>
      <c r="D45" s="74"/>
      <c r="E45" s="4"/>
      <c r="F45" s="4"/>
    </row>
    <row r="46" spans="1:6" ht="12.75" customHeight="1">
      <c r="A46" s="21"/>
      <c r="B46" s="74"/>
      <c r="C46" s="4"/>
      <c r="D46" s="74"/>
      <c r="E46" s="4"/>
      <c r="F46" s="4"/>
    </row>
    <row r="47" spans="1:6" ht="12.75" customHeight="1">
      <c r="A47" s="21"/>
      <c r="B47" s="74"/>
      <c r="C47" s="4"/>
      <c r="D47" s="74"/>
      <c r="E47" s="4"/>
      <c r="F47" s="4"/>
    </row>
    <row r="48" spans="1:6" ht="12.75" customHeight="1">
      <c r="A48" s="21"/>
      <c r="B48" s="74"/>
      <c r="C48" s="4"/>
      <c r="D48" s="74"/>
      <c r="E48" s="4"/>
      <c r="F48" s="4"/>
    </row>
  </sheetData>
  <mergeCells count="9">
    <mergeCell ref="A3:F3"/>
    <mergeCell ref="A1:F1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M38"/>
  <sheetViews>
    <sheetView showGridLines="0" view="pageBreakPreview" zoomScale="60" zoomScaleNormal="75" workbookViewId="0" topLeftCell="A1">
      <selection activeCell="D8" sqref="D8:D11"/>
    </sheetView>
  </sheetViews>
  <sheetFormatPr defaultColWidth="11.421875" defaultRowHeight="12.75"/>
  <cols>
    <col min="1" max="1" width="63.421875" style="9" customWidth="1"/>
    <col min="2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87" t="s">
        <v>250</v>
      </c>
      <c r="B1" s="387"/>
      <c r="C1" s="387"/>
      <c r="D1" s="387"/>
      <c r="E1" s="387"/>
      <c r="F1" s="387"/>
      <c r="G1" s="26"/>
      <c r="H1" s="14"/>
      <c r="I1" s="62"/>
      <c r="K1" s="62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8" ht="15" customHeight="1">
      <c r="A3" s="395" t="s">
        <v>359</v>
      </c>
      <c r="B3" s="395"/>
      <c r="C3" s="395"/>
      <c r="D3" s="395"/>
      <c r="E3" s="395"/>
      <c r="F3" s="395"/>
      <c r="G3" s="75"/>
      <c r="H3" s="14"/>
    </row>
    <row r="4" spans="1:8" ht="13.5" thickBot="1">
      <c r="A4" s="128"/>
      <c r="B4" s="129"/>
      <c r="C4" s="129"/>
      <c r="D4" s="129"/>
      <c r="E4" s="129"/>
      <c r="F4" s="228"/>
      <c r="G4" s="290"/>
      <c r="H4" s="22"/>
    </row>
    <row r="5" spans="1:8" ht="12.75" customHeight="1">
      <c r="A5" s="388" t="s">
        <v>21</v>
      </c>
      <c r="B5" s="396" t="s">
        <v>1</v>
      </c>
      <c r="C5" s="397"/>
      <c r="D5" s="396" t="s">
        <v>2</v>
      </c>
      <c r="E5" s="397" t="s">
        <v>2</v>
      </c>
      <c r="F5" s="125" t="s">
        <v>192</v>
      </c>
      <c r="G5" s="289"/>
      <c r="H5" s="292"/>
    </row>
    <row r="6" spans="1:8" ht="12.75" customHeight="1">
      <c r="A6" s="389"/>
      <c r="B6" s="393" t="s">
        <v>3</v>
      </c>
      <c r="C6" s="385" t="s">
        <v>204</v>
      </c>
      <c r="D6" s="393" t="s">
        <v>3</v>
      </c>
      <c r="E6" s="385" t="s">
        <v>204</v>
      </c>
      <c r="F6" s="126" t="s">
        <v>191</v>
      </c>
      <c r="G6" s="289"/>
      <c r="H6" s="292"/>
    </row>
    <row r="7" spans="1:8" ht="12.75" customHeight="1" thickBot="1">
      <c r="A7" s="390"/>
      <c r="B7" s="394"/>
      <c r="C7" s="386"/>
      <c r="D7" s="394"/>
      <c r="E7" s="386"/>
      <c r="F7" s="127" t="s">
        <v>261</v>
      </c>
      <c r="G7" s="289"/>
      <c r="H7" s="292"/>
    </row>
    <row r="8" spans="1:10" ht="12.75" customHeight="1">
      <c r="A8" s="119" t="s">
        <v>382</v>
      </c>
      <c r="B8" s="105">
        <v>14089</v>
      </c>
      <c r="C8" s="106">
        <f>(B8/$B$13)*100</f>
        <v>67.0904761904762</v>
      </c>
      <c r="D8" s="105">
        <v>16845</v>
      </c>
      <c r="E8" s="106">
        <f>(D8/$D$13)*100</f>
        <v>65.26540100736149</v>
      </c>
      <c r="F8" s="107">
        <f>(8536505*100)/10975689</f>
        <v>77.776484009341</v>
      </c>
      <c r="G8" s="290"/>
      <c r="H8" s="73"/>
      <c r="J8" s="14"/>
    </row>
    <row r="9" spans="1:10" ht="12.75" customHeight="1">
      <c r="A9" s="113" t="s">
        <v>383</v>
      </c>
      <c r="B9" s="109">
        <v>272</v>
      </c>
      <c r="C9" s="110">
        <f>(B9/$B$13)*100</f>
        <v>1.2952380952380953</v>
      </c>
      <c r="D9" s="109">
        <v>451</v>
      </c>
      <c r="E9" s="110">
        <f>(D9/$D$13)*100</f>
        <v>1.7473847345989926</v>
      </c>
      <c r="F9" s="111">
        <f>(591324*100)/10975689</f>
        <v>5.387579768340739</v>
      </c>
      <c r="G9" s="291"/>
      <c r="H9" s="73"/>
      <c r="J9" s="14"/>
    </row>
    <row r="10" spans="1:10" ht="12.75" customHeight="1">
      <c r="A10" s="113" t="s">
        <v>373</v>
      </c>
      <c r="B10" s="109">
        <v>2880</v>
      </c>
      <c r="C10" s="110">
        <f>(B10/$B$13)*100</f>
        <v>13.714285714285715</v>
      </c>
      <c r="D10" s="109">
        <v>3517</v>
      </c>
      <c r="E10" s="110">
        <f>(D10/$D$13)*100</f>
        <v>13.626501356063542</v>
      </c>
      <c r="F10" s="111">
        <f>(1051561*100)/10975689</f>
        <v>9.580819937591162</v>
      </c>
      <c r="G10" s="290"/>
      <c r="H10" s="73"/>
      <c r="J10" s="14"/>
    </row>
    <row r="11" spans="1:10" ht="12.75" customHeight="1">
      <c r="A11" s="113" t="s">
        <v>387</v>
      </c>
      <c r="B11" s="109">
        <v>3759</v>
      </c>
      <c r="C11" s="110">
        <f>(B11/$B$13)*100</f>
        <v>17.9</v>
      </c>
      <c r="D11" s="109">
        <v>4997</v>
      </c>
      <c r="E11" s="110">
        <f>(D11/$D$13)*100</f>
        <v>19.36071290197598</v>
      </c>
      <c r="F11" s="111">
        <f>(796299*100)/10975689</f>
        <v>7.255116284727091</v>
      </c>
      <c r="G11" s="290"/>
      <c r="H11" s="73"/>
      <c r="J11" s="14"/>
    </row>
    <row r="12" spans="1:10" ht="12.75" customHeight="1">
      <c r="A12" s="108"/>
      <c r="B12" s="109"/>
      <c r="C12" s="110"/>
      <c r="D12" s="109"/>
      <c r="E12" s="110"/>
      <c r="F12" s="111"/>
      <c r="H12" s="14"/>
      <c r="J12" s="14"/>
    </row>
    <row r="13" spans="1:10" ht="12.75" customHeight="1" thickBot="1">
      <c r="A13" s="115" t="s">
        <v>240</v>
      </c>
      <c r="B13" s="116">
        <f>SUM(B8:B11)</f>
        <v>21000</v>
      </c>
      <c r="C13" s="117">
        <f>SUM(C8:C11)</f>
        <v>100</v>
      </c>
      <c r="D13" s="116">
        <f>SUM(D8:D11)</f>
        <v>25810</v>
      </c>
      <c r="E13" s="117">
        <f>SUM(E8:E11)</f>
        <v>100</v>
      </c>
      <c r="F13" s="118">
        <f>SUM(F8:F11)</f>
        <v>100</v>
      </c>
      <c r="H13" s="14"/>
      <c r="J13" s="14"/>
    </row>
    <row r="14" spans="1:6" ht="12.75" customHeight="1">
      <c r="A14" s="131" t="s">
        <v>316</v>
      </c>
      <c r="B14" s="121"/>
      <c r="C14" s="121"/>
      <c r="D14" s="124"/>
      <c r="E14" s="124"/>
      <c r="F14" s="132"/>
    </row>
    <row r="15" spans="1:6" ht="12.75" customHeight="1">
      <c r="A15" s="295" t="s">
        <v>354</v>
      </c>
      <c r="B15" s="74"/>
      <c r="C15" s="4"/>
      <c r="D15" s="74"/>
      <c r="E15" s="4"/>
      <c r="F15" s="4"/>
    </row>
    <row r="16" spans="1:6" ht="12.75" customHeight="1">
      <c r="A16" s="21" t="s">
        <v>358</v>
      </c>
      <c r="B16" s="74"/>
      <c r="C16" s="4"/>
      <c r="D16" s="74"/>
      <c r="E16" s="4"/>
      <c r="F16" s="4"/>
    </row>
    <row r="17" spans="1:6" ht="12.75" customHeight="1">
      <c r="A17" s="21" t="s">
        <v>384</v>
      </c>
      <c r="B17" s="74"/>
      <c r="C17" s="4"/>
      <c r="D17" s="74"/>
      <c r="E17" s="4"/>
      <c r="F17" s="4"/>
    </row>
    <row r="18" spans="1:6" ht="12.75" customHeight="1">
      <c r="A18" s="21" t="s">
        <v>385</v>
      </c>
      <c r="B18" s="74"/>
      <c r="C18" s="4"/>
      <c r="D18" s="74"/>
      <c r="E18" s="4"/>
      <c r="F18" s="4"/>
    </row>
    <row r="19" spans="1:6" ht="12.75" customHeight="1">
      <c r="A19" s="21" t="s">
        <v>386</v>
      </c>
      <c r="B19" s="74"/>
      <c r="C19" s="4"/>
      <c r="D19" s="74"/>
      <c r="E19" s="4"/>
      <c r="F19" s="4"/>
    </row>
    <row r="20" spans="1:6" ht="12.75" customHeight="1">
      <c r="A20" s="21" t="s">
        <v>388</v>
      </c>
      <c r="B20" s="74"/>
      <c r="C20" s="4"/>
      <c r="D20" s="74"/>
      <c r="E20" s="4"/>
      <c r="F20" s="4"/>
    </row>
    <row r="21" spans="1:6" ht="12.75" customHeight="1">
      <c r="A21" s="21" t="s">
        <v>389</v>
      </c>
      <c r="B21" s="74"/>
      <c r="C21" s="4"/>
      <c r="D21" s="74"/>
      <c r="E21" s="4"/>
      <c r="F21" s="4"/>
    </row>
    <row r="22" spans="1:6" ht="12.75" customHeight="1">
      <c r="A22" s="21" t="s">
        <v>390</v>
      </c>
      <c r="B22" s="74"/>
      <c r="C22" s="4"/>
      <c r="D22" s="74"/>
      <c r="E22" s="4"/>
      <c r="F22" s="4"/>
    </row>
    <row r="23" spans="1:6" ht="12.75" customHeight="1">
      <c r="A23" s="21" t="s">
        <v>391</v>
      </c>
      <c r="B23" s="74"/>
      <c r="C23" s="4"/>
      <c r="D23" s="74"/>
      <c r="E23" s="4"/>
      <c r="F23" s="4"/>
    </row>
    <row r="24" spans="1:6" ht="12.75" customHeight="1">
      <c r="A24" s="21"/>
      <c r="B24" s="74"/>
      <c r="C24" s="4"/>
      <c r="D24" s="74"/>
      <c r="E24" s="4"/>
      <c r="F24" s="4"/>
    </row>
    <row r="25" spans="1:6" ht="12.75">
      <c r="A25" s="12"/>
      <c r="B25" s="13"/>
      <c r="C25" s="13"/>
      <c r="D25" s="5"/>
      <c r="E25" s="5"/>
      <c r="F25" s="9"/>
    </row>
    <row r="26" spans="1:6" ht="12.75">
      <c r="A26" s="12"/>
      <c r="B26" s="13"/>
      <c r="C26" s="13"/>
      <c r="D26" s="5"/>
      <c r="E26" s="5"/>
      <c r="F26" s="9"/>
    </row>
    <row r="27" spans="1:6" ht="12.75">
      <c r="A27" s="12"/>
      <c r="B27" s="13"/>
      <c r="C27" s="13"/>
      <c r="D27" s="5"/>
      <c r="E27" s="5"/>
      <c r="F27" s="9"/>
    </row>
    <row r="28" spans="1:13" ht="12.75">
      <c r="A28" s="12"/>
      <c r="B28" s="13"/>
      <c r="C28" s="13"/>
      <c r="D28" s="5"/>
      <c r="E28" s="5"/>
      <c r="F28" s="82"/>
      <c r="G28" s="82"/>
      <c r="H28" s="82"/>
      <c r="I28" s="83"/>
      <c r="J28" s="82"/>
      <c r="K28" s="83"/>
      <c r="L28" s="82"/>
      <c r="M28" s="82"/>
    </row>
    <row r="29" spans="1:6" ht="12.75">
      <c r="A29" s="12"/>
      <c r="B29" s="13"/>
      <c r="C29" s="13"/>
      <c r="D29" s="5"/>
      <c r="E29" s="5"/>
      <c r="F29" s="9"/>
    </row>
    <row r="30" spans="1:6" ht="12.75">
      <c r="A30" s="12"/>
      <c r="B30" s="13"/>
      <c r="C30" s="13"/>
      <c r="D30" s="5"/>
      <c r="E30" s="5"/>
      <c r="F30" s="9"/>
    </row>
    <row r="31" spans="1:6" ht="12.75">
      <c r="A31" s="12"/>
      <c r="B31" s="13"/>
      <c r="C31" s="13"/>
      <c r="D31" s="5"/>
      <c r="E31" s="5"/>
      <c r="F31" s="9"/>
    </row>
    <row r="32" spans="1:6" ht="12.75">
      <c r="A32" s="12"/>
      <c r="B32" s="13"/>
      <c r="C32" s="13"/>
      <c r="D32" s="5"/>
      <c r="E32" s="5"/>
      <c r="F32" s="9"/>
    </row>
    <row r="33" spans="1:6" ht="12.75">
      <c r="A33" s="12"/>
      <c r="B33" s="13"/>
      <c r="C33" s="13"/>
      <c r="D33" s="5"/>
      <c r="E33" s="5"/>
      <c r="F33" s="9"/>
    </row>
    <row r="34" spans="1:6" ht="12.75">
      <c r="A34" s="12"/>
      <c r="B34" s="13"/>
      <c r="C34" s="13"/>
      <c r="D34" s="5"/>
      <c r="E34" s="5"/>
      <c r="F34" s="9"/>
    </row>
    <row r="35" spans="1:6" ht="12.75">
      <c r="A35" s="12"/>
      <c r="B35" s="13"/>
      <c r="C35" s="13"/>
      <c r="D35" s="5"/>
      <c r="E35" s="5"/>
      <c r="F35" s="9"/>
    </row>
    <row r="36" spans="1:6" ht="12.75">
      <c r="A36" s="12"/>
      <c r="B36" s="13"/>
      <c r="C36" s="13"/>
      <c r="D36" s="5"/>
      <c r="E36" s="5"/>
      <c r="F36" s="9"/>
    </row>
    <row r="37" spans="1:6" ht="12.75">
      <c r="A37" s="12"/>
      <c r="B37" s="13"/>
      <c r="C37" s="13"/>
      <c r="D37" s="5"/>
      <c r="E37" s="5"/>
      <c r="F37" s="9"/>
    </row>
    <row r="38" spans="1:6" ht="12.75">
      <c r="A38" s="12"/>
      <c r="B38" s="13"/>
      <c r="C38" s="13"/>
      <c r="D38" s="5"/>
      <c r="E38" s="5"/>
      <c r="F38" s="9"/>
    </row>
  </sheetData>
  <mergeCells count="9">
    <mergeCell ref="A3:F3"/>
    <mergeCell ref="A1:F1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J38"/>
  <sheetViews>
    <sheetView showGridLines="0" view="pageBreakPreview" zoomScale="60" zoomScaleNormal="75" workbookViewId="0" topLeftCell="A37">
      <selection activeCell="I21" sqref="I21"/>
    </sheetView>
  </sheetViews>
  <sheetFormatPr defaultColWidth="11.421875" defaultRowHeight="12.75"/>
  <cols>
    <col min="1" max="1" width="63.28125" style="9" bestFit="1" customWidth="1"/>
    <col min="2" max="2" width="15.140625" style="4" customWidth="1"/>
    <col min="3" max="7" width="12.7109375" style="4" customWidth="1"/>
    <col min="8" max="8" width="6.7109375" style="9" customWidth="1"/>
    <col min="9" max="9" width="12.7109375" style="9" customWidth="1"/>
    <col min="10" max="16384" width="11.421875" style="9" customWidth="1"/>
  </cols>
  <sheetData>
    <row r="1" spans="1:7" s="23" customFormat="1" ht="18" customHeight="1">
      <c r="A1" s="405" t="s">
        <v>250</v>
      </c>
      <c r="B1" s="405"/>
      <c r="C1" s="405"/>
      <c r="D1" s="405"/>
      <c r="E1" s="405"/>
      <c r="F1" s="405"/>
      <c r="G1" s="405"/>
    </row>
    <row r="2" spans="1:7" ht="12.75" customHeight="1">
      <c r="A2" s="22"/>
      <c r="B2" s="6"/>
      <c r="C2" s="6"/>
      <c r="D2" s="6"/>
      <c r="E2" s="6"/>
      <c r="F2" s="6"/>
      <c r="G2" s="6"/>
    </row>
    <row r="3" spans="1:10" ht="15" customHeight="1">
      <c r="A3" s="395" t="s">
        <v>284</v>
      </c>
      <c r="B3" s="395"/>
      <c r="C3" s="395"/>
      <c r="D3" s="395"/>
      <c r="E3" s="395"/>
      <c r="F3" s="395"/>
      <c r="G3" s="395"/>
      <c r="H3" s="14"/>
      <c r="I3" s="14"/>
      <c r="J3" s="14"/>
    </row>
    <row r="4" spans="1:10" ht="15" customHeight="1">
      <c r="A4" s="395" t="s">
        <v>239</v>
      </c>
      <c r="B4" s="395"/>
      <c r="C4" s="395"/>
      <c r="D4" s="395"/>
      <c r="E4" s="395"/>
      <c r="F4" s="395"/>
      <c r="G4" s="395"/>
      <c r="H4" s="14"/>
      <c r="I4" s="14"/>
      <c r="J4" s="14"/>
    </row>
    <row r="5" spans="1:10" ht="12.75" customHeight="1" thickBot="1">
      <c r="A5" s="103"/>
      <c r="B5" s="103"/>
      <c r="C5" s="103"/>
      <c r="D5" s="103"/>
      <c r="E5" s="103"/>
      <c r="F5" s="103"/>
      <c r="G5" s="133"/>
      <c r="H5" s="14"/>
      <c r="I5" s="14"/>
      <c r="J5" s="14"/>
    </row>
    <row r="6" spans="1:9" ht="12.75">
      <c r="A6" s="388" t="s">
        <v>21</v>
      </c>
      <c r="B6" s="396" t="s">
        <v>1</v>
      </c>
      <c r="C6" s="406"/>
      <c r="D6" s="397"/>
      <c r="E6" s="396" t="s">
        <v>2</v>
      </c>
      <c r="F6" s="406"/>
      <c r="G6" s="406"/>
      <c r="I6" s="6"/>
    </row>
    <row r="7" spans="1:9" ht="13.5" thickBot="1">
      <c r="A7" s="390"/>
      <c r="B7" s="136">
        <v>2009</v>
      </c>
      <c r="C7" s="136">
        <v>2010</v>
      </c>
      <c r="D7" s="137" t="s">
        <v>322</v>
      </c>
      <c r="E7" s="136">
        <v>2009</v>
      </c>
      <c r="F7" s="136">
        <v>2010</v>
      </c>
      <c r="G7" s="138" t="s">
        <v>322</v>
      </c>
      <c r="H7" s="4"/>
      <c r="I7" s="1"/>
    </row>
    <row r="8" spans="1:9" ht="12.75" customHeight="1">
      <c r="A8" s="313" t="s">
        <v>360</v>
      </c>
      <c r="B8" s="305">
        <v>4439</v>
      </c>
      <c r="C8" s="305">
        <v>4335</v>
      </c>
      <c r="D8" s="106">
        <f>((C8-B8)/B8)*100</f>
        <v>-2.3428700157693174</v>
      </c>
      <c r="E8" s="305">
        <v>5103</v>
      </c>
      <c r="F8" s="305">
        <v>5002</v>
      </c>
      <c r="G8" s="314">
        <f>((F8-E8)/E8)*100</f>
        <v>-1.979227905153831</v>
      </c>
      <c r="I8" s="84"/>
    </row>
    <row r="9" spans="1:9" ht="12.75" customHeight="1">
      <c r="A9" s="315" t="s">
        <v>361</v>
      </c>
      <c r="B9" s="307">
        <v>766</v>
      </c>
      <c r="C9" s="307">
        <v>708</v>
      </c>
      <c r="D9" s="110">
        <f aca="true" t="shared" si="0" ref="D9:D20">((C9-B9)/B9)*100</f>
        <v>-7.5718015665796345</v>
      </c>
      <c r="E9" s="307">
        <v>944</v>
      </c>
      <c r="F9" s="307">
        <v>886</v>
      </c>
      <c r="G9" s="311">
        <f aca="true" t="shared" si="1" ref="G9:G20">((F9-E9)/E9)*100</f>
        <v>-6.1440677966101696</v>
      </c>
      <c r="I9" s="1"/>
    </row>
    <row r="10" spans="1:9" ht="12.75" customHeight="1">
      <c r="A10" s="315" t="s">
        <v>362</v>
      </c>
      <c r="B10" s="307">
        <v>1370</v>
      </c>
      <c r="C10" s="307">
        <v>1351</v>
      </c>
      <c r="D10" s="110">
        <f t="shared" si="0"/>
        <v>-1.3868613138686132</v>
      </c>
      <c r="E10" s="307">
        <v>1622</v>
      </c>
      <c r="F10" s="307">
        <v>1608</v>
      </c>
      <c r="G10" s="311">
        <f t="shared" si="1"/>
        <v>-0.8631319358816275</v>
      </c>
      <c r="I10" s="84"/>
    </row>
    <row r="11" spans="1:9" ht="12.75" customHeight="1">
      <c r="A11" s="315" t="s">
        <v>363</v>
      </c>
      <c r="B11" s="307">
        <v>1577</v>
      </c>
      <c r="C11" s="307">
        <v>1606</v>
      </c>
      <c r="D11" s="110">
        <f t="shared" si="0"/>
        <v>1.8389346861128724</v>
      </c>
      <c r="E11" s="307">
        <v>1804</v>
      </c>
      <c r="F11" s="307">
        <v>1831</v>
      </c>
      <c r="G11" s="311">
        <f t="shared" si="1"/>
        <v>1.4966740576496673</v>
      </c>
      <c r="I11" s="1"/>
    </row>
    <row r="12" spans="1:9" ht="12.75" customHeight="1">
      <c r="A12" s="315" t="s">
        <v>364</v>
      </c>
      <c r="B12" s="307">
        <v>1590</v>
      </c>
      <c r="C12" s="307">
        <v>1592</v>
      </c>
      <c r="D12" s="110">
        <f t="shared" si="0"/>
        <v>0.12578616352201258</v>
      </c>
      <c r="E12" s="307">
        <v>1805</v>
      </c>
      <c r="F12" s="307">
        <v>1592</v>
      </c>
      <c r="G12" s="311">
        <f t="shared" si="1"/>
        <v>-11.800554016620499</v>
      </c>
      <c r="I12" s="84"/>
    </row>
    <row r="13" spans="1:9" ht="12.75" customHeight="1">
      <c r="A13" s="315" t="s">
        <v>365</v>
      </c>
      <c r="B13" s="307">
        <v>619</v>
      </c>
      <c r="C13" s="307">
        <v>605</v>
      </c>
      <c r="D13" s="110">
        <f t="shared" si="0"/>
        <v>-2.2617124394184165</v>
      </c>
      <c r="E13" s="307">
        <v>726</v>
      </c>
      <c r="F13" s="307">
        <v>605</v>
      </c>
      <c r="G13" s="311">
        <f t="shared" si="1"/>
        <v>-16.666666666666664</v>
      </c>
      <c r="I13" s="1"/>
    </row>
    <row r="14" spans="1:9" ht="12.75" customHeight="1">
      <c r="A14" s="315" t="s">
        <v>366</v>
      </c>
      <c r="B14" s="307">
        <v>10473</v>
      </c>
      <c r="C14" s="307">
        <v>11259</v>
      </c>
      <c r="D14" s="110">
        <f t="shared" si="0"/>
        <v>7.505012890289316</v>
      </c>
      <c r="E14" s="307">
        <v>11970</v>
      </c>
      <c r="F14" s="307">
        <v>11259</v>
      </c>
      <c r="G14" s="311">
        <f t="shared" si="1"/>
        <v>-5.939849624060151</v>
      </c>
      <c r="I14" s="1"/>
    </row>
    <row r="15" spans="1:9" ht="12.75" customHeight="1">
      <c r="A15" s="315" t="s">
        <v>367</v>
      </c>
      <c r="B15" s="307">
        <v>833</v>
      </c>
      <c r="C15" s="307">
        <v>780</v>
      </c>
      <c r="D15" s="110">
        <f t="shared" si="0"/>
        <v>-6.362545018007203</v>
      </c>
      <c r="E15" s="307">
        <v>994</v>
      </c>
      <c r="F15" s="307">
        <v>780</v>
      </c>
      <c r="G15" s="311">
        <f t="shared" si="1"/>
        <v>-21.52917505030181</v>
      </c>
      <c r="I15" s="84"/>
    </row>
    <row r="16" spans="1:9" ht="12.75" customHeight="1">
      <c r="A16" s="315" t="s">
        <v>165</v>
      </c>
      <c r="B16" s="307">
        <v>2932</v>
      </c>
      <c r="C16" s="307">
        <v>1943</v>
      </c>
      <c r="D16" s="110">
        <f t="shared" si="0"/>
        <v>-33.731241473397</v>
      </c>
      <c r="E16" s="307">
        <v>3071</v>
      </c>
      <c r="F16" s="307">
        <v>1943</v>
      </c>
      <c r="G16" s="311">
        <f t="shared" si="1"/>
        <v>-36.730706610224686</v>
      </c>
      <c r="I16" s="1"/>
    </row>
    <row r="17" spans="1:9" ht="12.75" customHeight="1">
      <c r="A17" s="315" t="s">
        <v>368</v>
      </c>
      <c r="B17" s="307">
        <v>903</v>
      </c>
      <c r="C17" s="307">
        <v>896</v>
      </c>
      <c r="D17" s="110">
        <f t="shared" si="0"/>
        <v>-0.7751937984496124</v>
      </c>
      <c r="E17" s="307">
        <v>1122</v>
      </c>
      <c r="F17" s="307">
        <v>896</v>
      </c>
      <c r="G17" s="311">
        <f t="shared" si="1"/>
        <v>-20.14260249554367</v>
      </c>
      <c r="I17" s="1"/>
    </row>
    <row r="18" spans="1:9" ht="12.75" customHeight="1">
      <c r="A18" s="315" t="s">
        <v>369</v>
      </c>
      <c r="B18" s="307">
        <v>4132</v>
      </c>
      <c r="C18" s="307">
        <v>4120</v>
      </c>
      <c r="D18" s="110">
        <f t="shared" si="0"/>
        <v>-0.29041626331074544</v>
      </c>
      <c r="E18" s="307">
        <v>4705</v>
      </c>
      <c r="F18" s="307">
        <v>4120</v>
      </c>
      <c r="G18" s="311">
        <f t="shared" si="1"/>
        <v>-12.433581296493093</v>
      </c>
      <c r="I18" s="1"/>
    </row>
    <row r="19" spans="1:9" ht="12.75" customHeight="1">
      <c r="A19" s="315" t="s">
        <v>61</v>
      </c>
      <c r="B19" s="307">
        <v>577</v>
      </c>
      <c r="C19" s="307">
        <v>550</v>
      </c>
      <c r="D19" s="110">
        <f t="shared" si="0"/>
        <v>-4.679376083188909</v>
      </c>
      <c r="E19" s="307">
        <v>731</v>
      </c>
      <c r="F19" s="307">
        <v>550</v>
      </c>
      <c r="G19" s="311">
        <f t="shared" si="1"/>
        <v>-24.76060191518468</v>
      </c>
      <c r="I19" s="1"/>
    </row>
    <row r="20" spans="1:9" ht="12.75" customHeight="1">
      <c r="A20" s="315" t="s">
        <v>370</v>
      </c>
      <c r="B20" s="307">
        <v>414</v>
      </c>
      <c r="C20" s="307">
        <v>418</v>
      </c>
      <c r="D20" s="110">
        <f t="shared" si="0"/>
        <v>0.966183574879227</v>
      </c>
      <c r="E20" s="307">
        <v>539</v>
      </c>
      <c r="F20" s="307">
        <v>532</v>
      </c>
      <c r="G20" s="311">
        <f t="shared" si="1"/>
        <v>-1.2987012987012987</v>
      </c>
      <c r="I20" s="1"/>
    </row>
    <row r="21" spans="1:9" ht="12.75" customHeight="1">
      <c r="A21" s="108"/>
      <c r="B21" s="109"/>
      <c r="C21" s="109"/>
      <c r="D21" s="110"/>
      <c r="E21" s="109"/>
      <c r="F21" s="109"/>
      <c r="G21" s="311"/>
      <c r="I21" s="1"/>
    </row>
    <row r="22" spans="1:9" ht="12.75" customHeight="1" thickBot="1">
      <c r="A22" s="115" t="s">
        <v>251</v>
      </c>
      <c r="B22" s="116">
        <v>30625</v>
      </c>
      <c r="C22" s="116">
        <v>30163</v>
      </c>
      <c r="D22" s="117">
        <v>-1.5085714285714285</v>
      </c>
      <c r="E22" s="116">
        <v>35136</v>
      </c>
      <c r="F22" s="116">
        <v>34678</v>
      </c>
      <c r="G22" s="118">
        <v>-1.3035063752276868</v>
      </c>
      <c r="I22" s="1"/>
    </row>
    <row r="23" spans="1:9" ht="12.75" customHeight="1">
      <c r="A23" s="131" t="s">
        <v>315</v>
      </c>
      <c r="B23" s="134"/>
      <c r="C23" s="134"/>
      <c r="D23" s="134"/>
      <c r="E23" s="134"/>
      <c r="F23" s="134"/>
      <c r="G23" s="135"/>
      <c r="I23" s="85"/>
    </row>
    <row r="24" spans="1:9" ht="12.75" customHeight="1">
      <c r="A24" s="21" t="s">
        <v>318</v>
      </c>
      <c r="B24" s="1"/>
      <c r="C24" s="1"/>
      <c r="D24" s="19"/>
      <c r="E24" s="1"/>
      <c r="F24" s="1"/>
      <c r="G24" s="19"/>
      <c r="I24" s="22"/>
    </row>
    <row r="25" spans="1:9" ht="12.75" customHeight="1">
      <c r="A25" s="2"/>
      <c r="B25" s="20"/>
      <c r="C25" s="20"/>
      <c r="D25" s="20"/>
      <c r="E25" s="20"/>
      <c r="I25" s="22"/>
    </row>
    <row r="26" spans="1:9" ht="12.75" customHeight="1">
      <c r="A26" s="294" t="s">
        <v>258</v>
      </c>
      <c r="B26" s="81" t="s">
        <v>319</v>
      </c>
      <c r="C26" s="403" t="s">
        <v>165</v>
      </c>
      <c r="D26" s="403"/>
      <c r="E26" s="81"/>
      <c r="F26" s="3"/>
      <c r="G26" s="9"/>
      <c r="I26" s="22"/>
    </row>
    <row r="27" spans="1:9" ht="12.75" customHeight="1">
      <c r="A27" s="294" t="s">
        <v>259</v>
      </c>
      <c r="B27" s="3" t="s">
        <v>320</v>
      </c>
      <c r="C27" s="407" t="s">
        <v>61</v>
      </c>
      <c r="D27" s="407"/>
      <c r="E27" s="3"/>
      <c r="F27" s="12"/>
      <c r="G27" s="12"/>
      <c r="I27" s="22"/>
    </row>
    <row r="28" spans="1:7" ht="12.75" customHeight="1">
      <c r="A28" s="294"/>
      <c r="B28" s="80"/>
      <c r="C28" s="80"/>
      <c r="D28" s="3"/>
      <c r="E28" s="3"/>
      <c r="F28" s="12"/>
      <c r="G28" s="12"/>
    </row>
    <row r="29" spans="1:7" ht="12.75" customHeight="1">
      <c r="A29" s="2"/>
      <c r="B29" s="80"/>
      <c r="C29" s="80"/>
      <c r="D29" s="3"/>
      <c r="E29" s="3"/>
      <c r="F29" s="12"/>
      <c r="G29" s="12"/>
    </row>
    <row r="30" spans="1:7" ht="12.75" customHeight="1">
      <c r="A30" s="2"/>
      <c r="B30" s="81"/>
      <c r="C30" s="402"/>
      <c r="D30" s="402"/>
      <c r="E30" s="402"/>
      <c r="F30" s="402"/>
      <c r="G30" s="402"/>
    </row>
    <row r="31" spans="1:7" ht="12.75" customHeight="1">
      <c r="A31" s="2"/>
      <c r="B31" s="1"/>
      <c r="C31" s="1"/>
      <c r="D31" s="1"/>
      <c r="E31" s="1"/>
      <c r="F31" s="12"/>
      <c r="G31" s="12"/>
    </row>
    <row r="32" spans="1:7" ht="12.75" customHeight="1">
      <c r="A32" s="294"/>
      <c r="B32" s="80"/>
      <c r="C32" s="80"/>
      <c r="D32" s="3"/>
      <c r="E32" s="3"/>
      <c r="F32" s="12"/>
      <c r="G32" s="12"/>
    </row>
    <row r="33" spans="1:7" ht="12.75" customHeight="1">
      <c r="A33" s="2"/>
      <c r="B33" s="80"/>
      <c r="C33" s="80"/>
      <c r="D33" s="3"/>
      <c r="E33" s="3"/>
      <c r="F33" s="12"/>
      <c r="G33" s="12"/>
    </row>
    <row r="34" spans="1:8" ht="12.75" customHeight="1">
      <c r="A34" s="2"/>
      <c r="B34" s="20"/>
      <c r="C34" s="401"/>
      <c r="D34" s="401"/>
      <c r="E34" s="401"/>
      <c r="F34" s="401"/>
      <c r="G34" s="12"/>
      <c r="H34" s="64"/>
    </row>
    <row r="35" spans="1:8" ht="12.75" customHeight="1">
      <c r="A35" s="5"/>
      <c r="B35" s="3"/>
      <c r="C35" s="3"/>
      <c r="F35" s="12"/>
      <c r="G35" s="12"/>
      <c r="H35" s="64"/>
    </row>
    <row r="38" ht="12.75">
      <c r="A38" s="96"/>
    </row>
  </sheetData>
  <mergeCells count="10">
    <mergeCell ref="C30:G30"/>
    <mergeCell ref="C34:F34"/>
    <mergeCell ref="A1:G1"/>
    <mergeCell ref="A6:A7"/>
    <mergeCell ref="B6:D6"/>
    <mergeCell ref="E6:G6"/>
    <mergeCell ref="A3:G3"/>
    <mergeCell ref="A4:G4"/>
    <mergeCell ref="C26:D26"/>
    <mergeCell ref="C27:D2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1" r:id="rId2"/>
  <headerFooter alignWithMargins="0"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J17"/>
  <sheetViews>
    <sheetView view="pageBreakPreview" zoomScale="60" zoomScaleNormal="75" workbookViewId="0" topLeftCell="A1">
      <selection activeCell="A8" sqref="A8:A15"/>
    </sheetView>
  </sheetViews>
  <sheetFormatPr defaultColWidth="11.421875" defaultRowHeight="12.75"/>
  <cols>
    <col min="1" max="1" width="42.00390625" style="97" customWidth="1"/>
    <col min="2" max="7" width="12.7109375" style="97" customWidth="1"/>
    <col min="8" max="16384" width="11.421875" style="97" customWidth="1"/>
  </cols>
  <sheetData>
    <row r="1" spans="1:7" ht="18">
      <c r="A1" s="405" t="s">
        <v>250</v>
      </c>
      <c r="B1" s="405"/>
      <c r="C1" s="405"/>
      <c r="D1" s="405"/>
      <c r="E1" s="405"/>
      <c r="F1" s="405"/>
      <c r="G1" s="405"/>
    </row>
    <row r="3" spans="1:10" s="99" customFormat="1" ht="15" customHeight="1">
      <c r="A3" s="408" t="s">
        <v>285</v>
      </c>
      <c r="B3" s="408"/>
      <c r="C3" s="408"/>
      <c r="D3" s="408"/>
      <c r="E3" s="408"/>
      <c r="F3" s="408"/>
      <c r="G3" s="408"/>
      <c r="H3" s="98"/>
      <c r="I3" s="98"/>
      <c r="J3" s="98"/>
    </row>
    <row r="4" spans="1:10" s="99" customFormat="1" ht="15" customHeight="1">
      <c r="A4" s="408" t="s">
        <v>239</v>
      </c>
      <c r="B4" s="408"/>
      <c r="C4" s="408"/>
      <c r="D4" s="408"/>
      <c r="E4" s="408"/>
      <c r="F4" s="408"/>
      <c r="G4" s="408"/>
      <c r="H4" s="98"/>
      <c r="I4" s="98"/>
      <c r="J4" s="98"/>
    </row>
    <row r="5" spans="1:7" ht="14.25" customHeight="1" thickBot="1">
      <c r="A5" s="139"/>
      <c r="B5" s="139"/>
      <c r="C5" s="139"/>
      <c r="D5" s="139"/>
      <c r="E5" s="139"/>
      <c r="F5" s="139"/>
      <c r="G5" s="139"/>
    </row>
    <row r="6" spans="1:7" ht="12.75">
      <c r="A6" s="388" t="s">
        <v>21</v>
      </c>
      <c r="B6" s="396" t="s">
        <v>1</v>
      </c>
      <c r="C6" s="406"/>
      <c r="D6" s="397"/>
      <c r="E6" s="396" t="s">
        <v>2</v>
      </c>
      <c r="F6" s="406"/>
      <c r="G6" s="406"/>
    </row>
    <row r="7" spans="1:7" ht="13.5" thickBot="1">
      <c r="A7" s="390"/>
      <c r="B7" s="136">
        <v>2009</v>
      </c>
      <c r="C7" s="136">
        <v>2010</v>
      </c>
      <c r="D7" s="137" t="s">
        <v>322</v>
      </c>
      <c r="E7" s="136">
        <v>2009</v>
      </c>
      <c r="F7" s="136">
        <v>2010</v>
      </c>
      <c r="G7" s="137" t="s">
        <v>322</v>
      </c>
    </row>
    <row r="8" spans="1:7" ht="12.75">
      <c r="A8" s="140" t="s">
        <v>244</v>
      </c>
      <c r="B8" s="105"/>
      <c r="C8" s="105"/>
      <c r="D8" s="106"/>
      <c r="E8" s="105"/>
      <c r="F8" s="105"/>
      <c r="G8" s="107"/>
    </row>
    <row r="9" spans="1:7" ht="12.75">
      <c r="A9" s="141" t="s">
        <v>371</v>
      </c>
      <c r="B9" s="109">
        <v>15748</v>
      </c>
      <c r="C9" s="109">
        <v>14421</v>
      </c>
      <c r="D9" s="110">
        <f>((C9-B9)/B9)*100</f>
        <v>-8.426466852933705</v>
      </c>
      <c r="E9" s="109">
        <v>16861</v>
      </c>
      <c r="F9" s="109">
        <v>17659</v>
      </c>
      <c r="G9" s="111">
        <f>((F9-E9)/E9)*100</f>
        <v>4.7328153727536915</v>
      </c>
    </row>
    <row r="10" spans="1:7" ht="12.75">
      <c r="A10" s="142" t="s">
        <v>372</v>
      </c>
      <c r="B10" s="109">
        <v>2130</v>
      </c>
      <c r="C10" s="109">
        <v>1994</v>
      </c>
      <c r="D10" s="110">
        <f>((C10-B10)/B10)*100</f>
        <v>-6.384976525821597</v>
      </c>
      <c r="E10" s="109">
        <v>2392</v>
      </c>
      <c r="F10" s="109">
        <v>2444</v>
      </c>
      <c r="G10" s="111">
        <f>((F10-E10)/E10)*100</f>
        <v>2.1739130434782608</v>
      </c>
    </row>
    <row r="11" spans="1:7" ht="12.75">
      <c r="A11" s="142" t="s">
        <v>353</v>
      </c>
      <c r="B11" s="109"/>
      <c r="C11" s="109"/>
      <c r="D11" s="110"/>
      <c r="E11" s="109"/>
      <c r="F11" s="109"/>
      <c r="G11" s="111"/>
    </row>
    <row r="12" spans="1:7" ht="12.75">
      <c r="A12" s="141" t="s">
        <v>352</v>
      </c>
      <c r="B12" s="109">
        <v>17401</v>
      </c>
      <c r="C12" s="109">
        <v>16479</v>
      </c>
      <c r="D12" s="110">
        <f>((C12-B12)/B12)*100</f>
        <v>-5.298546060571232</v>
      </c>
      <c r="E12" s="109">
        <v>28082</v>
      </c>
      <c r="F12" s="109">
        <v>28226</v>
      </c>
      <c r="G12" s="111">
        <f>((F12-E12)/E12)*100</f>
        <v>0.5127839897443202</v>
      </c>
    </row>
    <row r="13" spans="1:7" ht="12.75">
      <c r="A13" s="142" t="s">
        <v>223</v>
      </c>
      <c r="B13" s="109">
        <v>18476</v>
      </c>
      <c r="C13" s="109">
        <v>17053</v>
      </c>
      <c r="D13" s="110">
        <f>((C13-B13)/B13)*100</f>
        <v>-7.701883524572419</v>
      </c>
      <c r="E13" s="109">
        <v>26890</v>
      </c>
      <c r="F13" s="109">
        <v>21701</v>
      </c>
      <c r="G13" s="111">
        <f>((F13-E13)/E13)*100</f>
        <v>-19.297136481963555</v>
      </c>
    </row>
    <row r="14" spans="1:7" ht="12.75">
      <c r="A14" s="143"/>
      <c r="B14" s="109"/>
      <c r="C14" s="109"/>
      <c r="D14" s="110"/>
      <c r="E14" s="109"/>
      <c r="F14" s="109"/>
      <c r="G14" s="111"/>
    </row>
    <row r="15" spans="1:7" ht="13.5" thickBot="1">
      <c r="A15" s="144" t="s">
        <v>222</v>
      </c>
      <c r="B15" s="116">
        <f>B9+B10+B12+B13</f>
        <v>53755</v>
      </c>
      <c r="C15" s="116">
        <f>C9+C10+C12+C13</f>
        <v>49947</v>
      </c>
      <c r="D15" s="117">
        <f>((C15-B15)/B15)*100</f>
        <v>-7.083992186773323</v>
      </c>
      <c r="E15" s="116">
        <f>E9+E10+E12+E13</f>
        <v>74225</v>
      </c>
      <c r="F15" s="116">
        <f>F9+F10+F12+F13</f>
        <v>70030</v>
      </c>
      <c r="G15" s="118">
        <f>((F15-E15)/E15)*100</f>
        <v>-5.651734590771303</v>
      </c>
    </row>
    <row r="16" spans="1:7" ht="12.75">
      <c r="A16" s="145" t="s">
        <v>315</v>
      </c>
      <c r="B16" s="146"/>
      <c r="C16" s="146"/>
      <c r="D16" s="146"/>
      <c r="E16" s="146"/>
      <c r="F16" s="146"/>
      <c r="G16" s="147"/>
    </row>
    <row r="17" spans="1:7" ht="12.75">
      <c r="A17" s="100" t="s">
        <v>318</v>
      </c>
      <c r="B17" s="102"/>
      <c r="C17" s="102"/>
      <c r="D17" s="101"/>
      <c r="E17" s="102"/>
      <c r="F17" s="102"/>
      <c r="G17" s="101"/>
    </row>
  </sheetData>
  <mergeCells count="6">
    <mergeCell ref="A1:G1"/>
    <mergeCell ref="A3:G3"/>
    <mergeCell ref="A4:G4"/>
    <mergeCell ref="A6:A7"/>
    <mergeCell ref="B6:D6"/>
    <mergeCell ref="E6:G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J29"/>
  <sheetViews>
    <sheetView view="pageBreakPreview" zoomScale="60" zoomScaleNormal="75" workbookViewId="0" topLeftCell="A37">
      <selection activeCell="E6" sqref="E6:G8"/>
    </sheetView>
  </sheetViews>
  <sheetFormatPr defaultColWidth="11.421875" defaultRowHeight="12.75"/>
  <cols>
    <col min="1" max="1" width="64.00390625" style="97" bestFit="1" customWidth="1"/>
    <col min="2" max="7" width="12.7109375" style="97" customWidth="1"/>
    <col min="8" max="16384" width="11.421875" style="97" customWidth="1"/>
  </cols>
  <sheetData>
    <row r="1" spans="1:7" ht="18">
      <c r="A1" s="409" t="s">
        <v>250</v>
      </c>
      <c r="B1" s="409"/>
      <c r="C1" s="409"/>
      <c r="D1" s="409"/>
      <c r="E1" s="409"/>
      <c r="F1" s="409"/>
      <c r="G1" s="409"/>
    </row>
    <row r="3" spans="1:10" s="99" customFormat="1" ht="15" customHeight="1">
      <c r="A3" s="408" t="s">
        <v>286</v>
      </c>
      <c r="B3" s="408"/>
      <c r="C3" s="408"/>
      <c r="D3" s="408"/>
      <c r="E3" s="408"/>
      <c r="F3" s="408"/>
      <c r="G3" s="408"/>
      <c r="H3" s="98"/>
      <c r="I3" s="98"/>
      <c r="J3" s="98"/>
    </row>
    <row r="4" spans="1:10" s="99" customFormat="1" ht="15" customHeight="1">
      <c r="A4" s="408" t="s">
        <v>239</v>
      </c>
      <c r="B4" s="408"/>
      <c r="C4" s="408"/>
      <c r="D4" s="408"/>
      <c r="E4" s="408"/>
      <c r="F4" s="408"/>
      <c r="G4" s="408"/>
      <c r="H4" s="98"/>
      <c r="I4" s="98"/>
      <c r="J4" s="98"/>
    </row>
    <row r="5" spans="1:7" ht="14.25" customHeight="1" thickBot="1">
      <c r="A5" s="139"/>
      <c r="B5" s="139"/>
      <c r="C5" s="139"/>
      <c r="D5" s="139"/>
      <c r="E5" s="139"/>
      <c r="F5" s="139"/>
      <c r="G5" s="139"/>
    </row>
    <row r="6" spans="1:7" ht="12.75">
      <c r="A6" s="388" t="s">
        <v>21</v>
      </c>
      <c r="B6" s="410" t="s">
        <v>1</v>
      </c>
      <c r="C6" s="411"/>
      <c r="D6" s="388"/>
      <c r="E6" s="410" t="s">
        <v>393</v>
      </c>
      <c r="F6" s="411"/>
      <c r="G6" s="411"/>
    </row>
    <row r="7" spans="1:7" ht="12.75">
      <c r="A7" s="389"/>
      <c r="B7" s="383"/>
      <c r="C7" s="384"/>
      <c r="D7" s="381"/>
      <c r="E7" s="383"/>
      <c r="F7" s="384"/>
      <c r="G7" s="384"/>
    </row>
    <row r="8" spans="1:7" ht="13.5" thickBot="1">
      <c r="A8" s="390"/>
      <c r="B8" s="136">
        <v>2009</v>
      </c>
      <c r="C8" s="136">
        <v>2010</v>
      </c>
      <c r="D8" s="137" t="s">
        <v>322</v>
      </c>
      <c r="E8" s="136" t="s">
        <v>394</v>
      </c>
      <c r="F8" s="136">
        <v>2010</v>
      </c>
      <c r="G8" s="138" t="s">
        <v>322</v>
      </c>
    </row>
    <row r="9" spans="1:7" ht="12.75">
      <c r="A9" s="140" t="s">
        <v>382</v>
      </c>
      <c r="B9" s="105">
        <v>13716</v>
      </c>
      <c r="C9" s="105">
        <v>14089</v>
      </c>
      <c r="D9" s="106">
        <f>((C9-B9)/B9)*100</f>
        <v>2.7194517351997667</v>
      </c>
      <c r="E9" s="105">
        <v>15866</v>
      </c>
      <c r="F9" s="105">
        <v>16845</v>
      </c>
      <c r="G9" s="107">
        <f>((F9-E9)/E9)*100</f>
        <v>6.170427328879365</v>
      </c>
    </row>
    <row r="10" spans="1:7" ht="12.75">
      <c r="A10" s="142" t="s">
        <v>383</v>
      </c>
      <c r="B10" s="109">
        <v>246</v>
      </c>
      <c r="C10" s="109">
        <v>272</v>
      </c>
      <c r="D10" s="110">
        <f>((C10-B10)/B10)*100</f>
        <v>10.569105691056912</v>
      </c>
      <c r="E10" s="109">
        <v>195</v>
      </c>
      <c r="F10" s="109">
        <v>451</v>
      </c>
      <c r="G10" s="111">
        <f>((F10-E10)/E10)*100</f>
        <v>131.28205128205127</v>
      </c>
    </row>
    <row r="11" spans="1:7" ht="12.75">
      <c r="A11" s="142" t="s">
        <v>373</v>
      </c>
      <c r="B11" s="109">
        <v>1343</v>
      </c>
      <c r="C11" s="109">
        <v>2880</v>
      </c>
      <c r="D11" s="110">
        <f>((C11-B11)/B11)*100</f>
        <v>114.44527177959792</v>
      </c>
      <c r="E11" s="109">
        <v>1917</v>
      </c>
      <c r="F11" s="109">
        <v>3517</v>
      </c>
      <c r="G11" s="111">
        <f>((F11-E11)/E11)*100</f>
        <v>83.46374543557641</v>
      </c>
    </row>
    <row r="12" spans="1:7" ht="12.75">
      <c r="A12" s="142" t="s">
        <v>387</v>
      </c>
      <c r="B12" s="109">
        <v>4602</v>
      </c>
      <c r="C12" s="109">
        <v>3759</v>
      </c>
      <c r="D12" s="110">
        <f>((C12-B12)/B12)*100</f>
        <v>-18.31812255541069</v>
      </c>
      <c r="E12" s="109">
        <v>8962</v>
      </c>
      <c r="F12" s="109">
        <v>4997</v>
      </c>
      <c r="G12" s="111">
        <f>((F12-E12)/E12)*100</f>
        <v>-44.2423566168266</v>
      </c>
    </row>
    <row r="13" spans="1:7" ht="12.75">
      <c r="A13" s="143"/>
      <c r="B13" s="109"/>
      <c r="C13" s="109"/>
      <c r="D13" s="110"/>
      <c r="E13" s="109"/>
      <c r="F13" s="109"/>
      <c r="G13" s="111"/>
    </row>
    <row r="14" spans="1:7" ht="13.5" thickBot="1">
      <c r="A14" s="144" t="s">
        <v>240</v>
      </c>
      <c r="B14" s="116">
        <f>SUM(B9:B12)</f>
        <v>19907</v>
      </c>
      <c r="C14" s="116">
        <f>SUM(C9:C12)</f>
        <v>21000</v>
      </c>
      <c r="D14" s="117">
        <f>((C14-B14)/B14)*100</f>
        <v>5.490530969005877</v>
      </c>
      <c r="E14" s="116">
        <f>SUM(E9:E12)</f>
        <v>26940</v>
      </c>
      <c r="F14" s="116">
        <f>SUM(F9:F12)</f>
        <v>25810</v>
      </c>
      <c r="G14" s="118">
        <f>SUM(G9:G12)</f>
        <v>176.67386742968046</v>
      </c>
    </row>
    <row r="15" spans="1:7" ht="12.75">
      <c r="A15" s="145" t="s">
        <v>392</v>
      </c>
      <c r="B15" s="354"/>
      <c r="C15" s="354"/>
      <c r="D15" s="355"/>
      <c r="E15" s="354"/>
      <c r="F15" s="354"/>
      <c r="G15" s="355"/>
    </row>
    <row r="16" spans="1:7" ht="12.75">
      <c r="A16" s="100" t="s">
        <v>318</v>
      </c>
      <c r="B16" s="354"/>
      <c r="C16" s="354"/>
      <c r="D16" s="355"/>
      <c r="E16" s="354"/>
      <c r="F16" s="354"/>
      <c r="G16" s="355"/>
    </row>
    <row r="17" spans="1:7" ht="12.75">
      <c r="A17" s="100" t="s">
        <v>384</v>
      </c>
      <c r="B17" s="356"/>
      <c r="C17" s="356"/>
      <c r="D17" s="356"/>
      <c r="E17" s="356"/>
      <c r="F17" s="356"/>
      <c r="G17" s="101"/>
    </row>
    <row r="18" spans="1:7" ht="12.75">
      <c r="A18" s="100" t="s">
        <v>385</v>
      </c>
      <c r="B18" s="102"/>
      <c r="C18" s="102"/>
      <c r="D18" s="101"/>
      <c r="E18" s="102"/>
      <c r="F18" s="102"/>
      <c r="G18" s="101"/>
    </row>
    <row r="19" ht="12.75">
      <c r="A19" s="100" t="s">
        <v>386</v>
      </c>
    </row>
    <row r="20" ht="12.75">
      <c r="A20" s="100" t="s">
        <v>388</v>
      </c>
    </row>
    <row r="21" ht="12.75">
      <c r="A21" s="100" t="s">
        <v>389</v>
      </c>
    </row>
    <row r="22" ht="12.75">
      <c r="A22" s="100" t="s">
        <v>390</v>
      </c>
    </row>
    <row r="23" ht="12.75">
      <c r="A23" s="100" t="s">
        <v>391</v>
      </c>
    </row>
    <row r="24" ht="12.75">
      <c r="A24" s="100"/>
    </row>
    <row r="25" ht="12.75">
      <c r="A25" s="100" t="s">
        <v>395</v>
      </c>
    </row>
    <row r="26" ht="12.75">
      <c r="A26" s="100" t="s">
        <v>396</v>
      </c>
    </row>
    <row r="27" ht="12.75">
      <c r="A27" s="100" t="s">
        <v>397</v>
      </c>
    </row>
    <row r="28" ht="12.75">
      <c r="A28" s="100" t="s">
        <v>398</v>
      </c>
    </row>
    <row r="29" ht="12.75">
      <c r="A29" s="100" t="s">
        <v>399</v>
      </c>
    </row>
  </sheetData>
  <mergeCells count="6">
    <mergeCell ref="A1:G1"/>
    <mergeCell ref="A3:G3"/>
    <mergeCell ref="A4:G4"/>
    <mergeCell ref="A6:A8"/>
    <mergeCell ref="B6:D7"/>
    <mergeCell ref="E6:G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jlopezperez</cp:lastModifiedBy>
  <cp:lastPrinted>2011-05-11T08:17:04Z</cp:lastPrinted>
  <dcterms:created xsi:type="dcterms:W3CDTF">2001-06-19T15:32:58Z</dcterms:created>
  <dcterms:modified xsi:type="dcterms:W3CDTF">2011-05-11T08:17:56Z</dcterms:modified>
  <cp:category/>
  <cp:version/>
  <cp:contentType/>
  <cp:contentStatus/>
</cp:coreProperties>
</file>