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4215" windowHeight="6480" tabRatio="743" activeTab="1"/>
  </bookViews>
  <sheets>
    <sheet name="Bovino1" sheetId="1" r:id="rId1"/>
    <sheet name="Bovino2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'Bovino1'!$D$1:$L$88</definedName>
    <definedName name="_xlnm.Print_Area" localSheetId="1">'Bovino2'!$A$1:$G$89</definedName>
    <definedName name="Category">'[3]Textes'!$A$18:$W$64</definedName>
    <definedName name="COUNTRIES">'[4]Countries'!$A$1:$AB$1</definedName>
    <definedName name="COUNTRY">#REF!</definedName>
    <definedName name="DATA">#REF!</definedName>
    <definedName name="DATASET">#REF!</definedName>
    <definedName name="dede">'[2]Textes'!$A$18:$M$64</definedName>
    <definedName name="ITEMS">'[4]Dictionary'!$A$9:$A$45</definedName>
    <definedName name="LANGUAGE">#REF!</definedName>
    <definedName name="LANGUAGES">'[4]Dictionary'!$B$1:$X$1</definedName>
    <definedName name="lg">'[1]Textes'!$B$1</definedName>
    <definedName name="libliv">'[1]Textes'!$A$4:$M$11</definedName>
    <definedName name="NUTS">'[4]Regions'!$A$2:$B$402</definedName>
    <definedName name="pays">'[1]Textes'!$A$68:$M$95</definedName>
    <definedName name="refyear">'[3]Dialog'!$H$18</definedName>
    <definedName name="REGIONS">'[4]Countries'!$A$2:$A$61</definedName>
    <definedName name="SUBTITLE1">'[4]Dictionary'!$A$4</definedName>
    <definedName name="SUBTITLE2">'[4]Dictionary'!$A$5</definedName>
    <definedName name="surveys">'[3]Textes'!$A$113:$W$116</definedName>
    <definedName name="testvalC">'[3]Textes'!$D$123:$E$151</definedName>
    <definedName name="TITLE">'[4]Dictionary'!$A$3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<sst xmlns="http://schemas.openxmlformats.org/spreadsheetml/2006/main" count="237" uniqueCount="150">
  <si>
    <t>Total general</t>
  </si>
  <si>
    <t>comuni</t>
  </si>
  <si>
    <t>ANDALUCIA</t>
  </si>
  <si>
    <t>ARAGON</t>
  </si>
  <si>
    <t>BALEARES</t>
  </si>
  <si>
    <t>CASTILLA LA MANCHA</t>
  </si>
  <si>
    <t>ca</t>
  </si>
  <si>
    <t>pr</t>
  </si>
  <si>
    <t>07</t>
  </si>
  <si>
    <t>22</t>
  </si>
  <si>
    <t>44</t>
  </si>
  <si>
    <t>50</t>
  </si>
  <si>
    <t>09</t>
  </si>
  <si>
    <t>12</t>
  </si>
  <si>
    <t>02</t>
  </si>
  <si>
    <t>13</t>
  </si>
  <si>
    <t>16</t>
  </si>
  <si>
    <t>45</t>
  </si>
  <si>
    <t>29</t>
  </si>
  <si>
    <t>Total ANDALUCIA</t>
  </si>
  <si>
    <t>Total ARAGON</t>
  </si>
  <si>
    <t>Total BALEARES</t>
  </si>
  <si>
    <t>Total CASTILLA LA MANCHA</t>
  </si>
  <si>
    <t>19</t>
  </si>
  <si>
    <t>04</t>
  </si>
  <si>
    <t>11</t>
  </si>
  <si>
    <t>14</t>
  </si>
  <si>
    <t>18</t>
  </si>
  <si>
    <t>21</t>
  </si>
  <si>
    <t>23</t>
  </si>
  <si>
    <t>41</t>
  </si>
  <si>
    <t>01</t>
  </si>
  <si>
    <t>GALICIA</t>
  </si>
  <si>
    <t>15</t>
  </si>
  <si>
    <t>27</t>
  </si>
  <si>
    <t>32</t>
  </si>
  <si>
    <t>36</t>
  </si>
  <si>
    <t>Total GALICIA</t>
  </si>
  <si>
    <t>Total P.DE ASTURIAS</t>
  </si>
  <si>
    <t>03</t>
  </si>
  <si>
    <t>CANTABRIA</t>
  </si>
  <si>
    <t>Total CANTABRIA</t>
  </si>
  <si>
    <t>PAIS VASCO</t>
  </si>
  <si>
    <t>20</t>
  </si>
  <si>
    <t>48</t>
  </si>
  <si>
    <t>Total PAIS VASCO</t>
  </si>
  <si>
    <t>05</t>
  </si>
  <si>
    <t>NAVARRA</t>
  </si>
  <si>
    <t>Total NAVARRA</t>
  </si>
  <si>
    <t>06</t>
  </si>
  <si>
    <t>LA RIOJA</t>
  </si>
  <si>
    <t>Total LA RIOJA</t>
  </si>
  <si>
    <t>08</t>
  </si>
  <si>
    <t>CATALUÑA</t>
  </si>
  <si>
    <t>17</t>
  </si>
  <si>
    <t>25</t>
  </si>
  <si>
    <t>43</t>
  </si>
  <si>
    <t>Total CATALUÑA</t>
  </si>
  <si>
    <t>10</t>
  </si>
  <si>
    <t>CASTILLA-LEON</t>
  </si>
  <si>
    <t>24</t>
  </si>
  <si>
    <t>34</t>
  </si>
  <si>
    <t>37</t>
  </si>
  <si>
    <t>40</t>
  </si>
  <si>
    <t>42</t>
  </si>
  <si>
    <t>47</t>
  </si>
  <si>
    <t>49</t>
  </si>
  <si>
    <t>Total CASTILLA-LEON</t>
  </si>
  <si>
    <t>MADRID</t>
  </si>
  <si>
    <t>Total MADRID</t>
  </si>
  <si>
    <t>C.VALENCIANA</t>
  </si>
  <si>
    <t>46</t>
  </si>
  <si>
    <t>Total C.VALENCIANA</t>
  </si>
  <si>
    <t>Total R.DE MURCIA</t>
  </si>
  <si>
    <t>EXTREMADURA</t>
  </si>
  <si>
    <t>Total EXTREMADURA</t>
  </si>
  <si>
    <t>CANARIAS</t>
  </si>
  <si>
    <t>35</t>
  </si>
  <si>
    <t>38</t>
  </si>
  <si>
    <t>Total CANARIAS</t>
  </si>
  <si>
    <t>Coruña (La)</t>
  </si>
  <si>
    <t>Lugo</t>
  </si>
  <si>
    <t>Ourense</t>
  </si>
  <si>
    <t>Pontevedra</t>
  </si>
  <si>
    <t>P. DE ASTURIAS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</si>
  <si>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</si>
  <si>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</si>
  <si>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</si>
  <si>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</si>
  <si>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</si>
  <si>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</si>
  <si>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</si>
  <si>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</si>
  <si>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</si>
  <si>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</si>
  <si>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</si>
  <si>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</si>
  <si>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</si>
  <si>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</si>
  <si>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</si>
  <si>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</si>
  <si>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</si>
  <si>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</si>
  <si>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</si>
  <si>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CASTILLA Y LEON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</si>
  <si>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</si>
  <si>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</si>
  <si>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</si>
  <si>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</si>
  <si>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</si>
  <si>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</si>
  <si>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</si>
  <si>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</si>
  <si>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C. VALENCIANA</t>
  </si>
  <si>
    <t>R. DE MURCIA</t>
  </si>
  <si>
    <t>Badajoz</t>
  </si>
  <si>
    <t>Cáceres</t>
  </si>
  <si>
    <t>Almería</t>
  </si>
  <si>
    <t>Cádiz</t>
  </si>
  <si>
    <t>Córdoba</t>
  </si>
  <si>
    <t>Granada</t>
  </si>
  <si>
    <t>Huelva</t>
  </si>
  <si>
    <t>Jaen</t>
  </si>
  <si>
    <t>Málaga</t>
  </si>
  <si>
    <t>Sevilla</t>
  </si>
  <si>
    <t>Palmas (Las)</t>
  </si>
  <si>
    <t>Sta. Cruz de Tenerife</t>
  </si>
  <si>
    <t>ESPAÑA</t>
  </si>
  <si>
    <t>Provincias y Comunidades Autónomas</t>
  </si>
  <si>
    <t>GANADO BOVINO</t>
  </si>
  <si>
    <t>Total</t>
  </si>
  <si>
    <t xml:space="preserve">   Animales menores de 12 meses</t>
  </si>
  <si>
    <t>Animales de 12 a menos de 24 meses</t>
  </si>
  <si>
    <t>Destinados a sacrificio</t>
  </si>
  <si>
    <t>Otros</t>
  </si>
  <si>
    <t>Machos</t>
  </si>
  <si>
    <t>Hembras para</t>
  </si>
  <si>
    <t>Hembras</t>
  </si>
  <si>
    <t>Sacrificio</t>
  </si>
  <si>
    <t>Reposición</t>
  </si>
  <si>
    <t>Animales de dos o más años</t>
  </si>
  <si>
    <t xml:space="preserve">Novillas </t>
  </si>
  <si>
    <t>Vacas</t>
  </si>
  <si>
    <t>Subidrección General de Estadística</t>
  </si>
  <si>
    <t>Secretaría General Técnica</t>
  </si>
  <si>
    <t>ENCUESTAS GANADERAS, 2011</t>
  </si>
  <si>
    <t>Resto</t>
  </si>
  <si>
    <t>Lecheras</t>
  </si>
  <si>
    <t>Análisis provincial del censo de animales por tipos, Noviembre de 2011 (número de animales)</t>
  </si>
  <si>
    <t>Análisis provincial del censo de animales por tipos, Noviembre 2011 (número de animales)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</si>
</sst>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.00000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0.00000000"/>
    <numFmt numFmtId="188" formatCode="0.0000000"/>
    <numFmt numFmtId="189" formatCode="#,##0.0"/>
    <numFmt numFmtId="190" formatCode="#,##0\ &quot;FB&quot;;\-#,##0\ &quot;FB&quot;"/>
    <numFmt numFmtId="191" formatCode="#,##0\ &quot;FB&quot;;[Red]\-#,##0\ &quot;FB&quot;"/>
    <numFmt numFmtId="192" formatCode="#,##0.00\ &quot;FB&quot;;\-#,##0.00\ &quot;FB&quot;"/>
    <numFmt numFmtId="193" formatCode="#,##0.00\ &quot;FB&quot;;[Red]\-#,##0.00\ &quot;FB&quot;"/>
    <numFmt numFmtId="194" formatCode="_-* #,##0\ &quot;FB&quot;_-;\-* #,##0\ &quot;FB&quot;_-;_-* &quot;-&quot;\ &quot;FB&quot;_-;_-@_-"/>
    <numFmt numFmtId="195" formatCode="_-* #,##0\ _F_B_-;\-* #,##0\ _F_B_-;_-* &quot;-&quot;\ _F_B_-;_-@_-"/>
    <numFmt numFmtId="196" formatCode="_-* #,##0.00\ &quot;FB&quot;_-;\-* #,##0.00\ &quot;FB&quot;_-;_-* &quot;-&quot;??\ &quot;FB&quot;_-;_-@_-"/>
    <numFmt numFmtId="197" formatCode="_-* #,##0.00\ _F_B_-;\-* #,##0.00\ _F_B_-;_-* &quot;-&quot;??\ _F_B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\ \ \ \ \ @"/>
    <numFmt numFmtId="207" formatCode="\ \ \ \ \ \ \ \ \ \ \ \ \ \ @"/>
    <numFmt numFmtId="208" formatCode="\ \ \ \ \ \ \ \ \ \ \ \ \ \ \ \ \ \ \ \ @"/>
    <numFmt numFmtId="209" formatCode="&quot;€&quot;#,##0;\-&quot;€&quot;#,##0"/>
    <numFmt numFmtId="210" formatCode="&quot;€&quot;#,##0;[Red]\-&quot;€&quot;#,##0"/>
    <numFmt numFmtId="211" formatCode="&quot;€&quot;#,##0.00;\-&quot;€&quot;#,##0.00"/>
    <numFmt numFmtId="212" formatCode="&quot;€&quot;#,##0.00;[Red]\-&quot;€&quot;#,##0.00"/>
    <numFmt numFmtId="213" formatCode="_-&quot;€&quot;* #,##0_-;\-&quot;€&quot;* #,##0_-;_-&quot;€&quot;* &quot;-&quot;_-;_-@_-"/>
    <numFmt numFmtId="214" formatCode="_-&quot;€&quot;* #,##0.00_-;\-&quot;€&quot;* #,##0.00_-;_-&quot;€&quot;* &quot;-&quot;??_-;_-@_-"/>
    <numFmt numFmtId="215" formatCode="General_)"/>
    <numFmt numFmtId="216" formatCode="_-* #,##0\ _€_-;\-* #,##0\ _€_-;_-* &quot;-&quot;??\ _€_-;_-@_-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#,##0__;"/>
    <numFmt numFmtId="222" formatCode="#,##0.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9"/>
      <name val="Arial"/>
      <family val="2"/>
    </font>
    <font>
      <b/>
      <sz val="9"/>
      <name val="Helv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2"/>
      <name val="Times New Roman"/>
      <family val="1"/>
    </font>
    <font>
      <b/>
      <sz val="9"/>
      <name val="Georgia"/>
      <family val="1"/>
    </font>
    <font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9"/>
      <name val="Antique Olive"/>
      <family val="2"/>
    </font>
    <font>
      <b/>
      <sz val="9"/>
      <name val="Antique Oliv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/>
      <top style="double">
        <color indexed="8"/>
      </top>
      <bottom style="medium">
        <color indexed="8"/>
      </bottom>
    </border>
    <border>
      <left style="thin"/>
      <right style="thin"/>
      <top style="double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189" fontId="32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2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24" borderId="15" xfId="0" applyFont="1" applyFill="1" applyBorder="1" applyAlignment="1">
      <alignment/>
    </xf>
    <xf numFmtId="0" fontId="3" fillId="24" borderId="16" xfId="0" applyFont="1" applyFill="1" applyBorder="1" applyAlignment="1">
      <alignment/>
    </xf>
    <xf numFmtId="0" fontId="2" fillId="23" borderId="17" xfId="0" applyFont="1" applyFill="1" applyBorder="1" applyAlignment="1">
      <alignment/>
    </xf>
    <xf numFmtId="0" fontId="2" fillId="23" borderId="18" xfId="0" applyFont="1" applyFill="1" applyBorder="1" applyAlignment="1">
      <alignment/>
    </xf>
    <xf numFmtId="3" fontId="3" fillId="0" borderId="0" xfId="0" applyNumberFormat="1" applyFont="1" applyAlignment="1">
      <alignment/>
    </xf>
    <xf numFmtId="3" fontId="9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3" fontId="7" fillId="0" borderId="22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9" fillId="0" borderId="23" xfId="0" applyFont="1" applyFill="1" applyBorder="1" applyAlignment="1" quotePrefix="1">
      <alignment horizontal="left"/>
    </xf>
    <xf numFmtId="3" fontId="9" fillId="0" borderId="24" xfId="0" applyNumberFormat="1" applyFont="1" applyFill="1" applyBorder="1" applyAlignment="1">
      <alignment/>
    </xf>
    <xf numFmtId="0" fontId="9" fillId="0" borderId="23" xfId="0" applyFont="1" applyFill="1" applyBorder="1" applyAlignment="1">
      <alignment horizontal="left"/>
    </xf>
    <xf numFmtId="0" fontId="7" fillId="0" borderId="23" xfId="0" applyFont="1" applyFill="1" applyBorder="1" applyAlignment="1" quotePrefix="1">
      <alignment horizontal="left"/>
    </xf>
    <xf numFmtId="3" fontId="7" fillId="0" borderId="24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3" fontId="7" fillId="0" borderId="26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0" fontId="7" fillId="0" borderId="21" xfId="0" applyFont="1" applyFill="1" applyBorder="1" applyAlignment="1" quotePrefix="1">
      <alignment horizontal="left"/>
    </xf>
    <xf numFmtId="3" fontId="6" fillId="0" borderId="26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/>
    </xf>
    <xf numFmtId="3" fontId="9" fillId="0" borderId="26" xfId="0" applyNumberFormat="1" applyFont="1" applyFill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9" fillId="0" borderId="26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3" fontId="9" fillId="0" borderId="27" xfId="0" applyNumberFormat="1" applyFont="1" applyFill="1" applyBorder="1" applyAlignment="1">
      <alignment/>
    </xf>
    <xf numFmtId="0" fontId="3" fillId="24" borderId="25" xfId="0" applyFont="1" applyFill="1" applyBorder="1" applyAlignment="1">
      <alignment/>
    </xf>
    <xf numFmtId="3" fontId="2" fillId="0" borderId="19" xfId="0" applyNumberFormat="1" applyFont="1" applyFill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0" fontId="9" fillId="0" borderId="25" xfId="0" applyFont="1" applyFill="1" applyBorder="1" applyAlignment="1" quotePrefix="1">
      <alignment horizontal="left"/>
    </xf>
    <xf numFmtId="3" fontId="6" fillId="0" borderId="19" xfId="0" applyNumberFormat="1" applyFont="1" applyBorder="1" applyAlignment="1">
      <alignment/>
    </xf>
    <xf numFmtId="3" fontId="9" fillId="0" borderId="26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0" fontId="3" fillId="0" borderId="26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3" xfId="0" applyFont="1" applyBorder="1" applyAlignment="1">
      <alignment/>
    </xf>
    <xf numFmtId="3" fontId="30" fillId="0" borderId="26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right"/>
    </xf>
    <xf numFmtId="3" fontId="35" fillId="0" borderId="19" xfId="0" applyNumberFormat="1" applyFont="1" applyFill="1" applyBorder="1" applyAlignment="1">
      <alignment/>
    </xf>
    <xf numFmtId="3" fontId="36" fillId="0" borderId="19" xfId="0" applyNumberFormat="1" applyFont="1" applyFill="1" applyBorder="1" applyAlignment="1">
      <alignment/>
    </xf>
    <xf numFmtId="3" fontId="35" fillId="0" borderId="26" xfId="0" applyNumberFormat="1" applyFont="1" applyFill="1" applyBorder="1" applyAlignment="1">
      <alignment/>
    </xf>
    <xf numFmtId="3" fontId="35" fillId="0" borderId="27" xfId="0" applyNumberFormat="1" applyFont="1" applyFill="1" applyBorder="1" applyAlignment="1">
      <alignment/>
    </xf>
    <xf numFmtId="3" fontId="35" fillId="0" borderId="24" xfId="0" applyNumberFormat="1" applyFont="1" applyFill="1" applyBorder="1" applyAlignment="1">
      <alignment/>
    </xf>
    <xf numFmtId="3" fontId="36" fillId="0" borderId="24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 horizontal="right"/>
    </xf>
    <xf numFmtId="3" fontId="9" fillId="0" borderId="24" xfId="0" applyNumberFormat="1" applyFont="1" applyBorder="1" applyAlignment="1">
      <alignment horizontal="right"/>
    </xf>
    <xf numFmtId="0" fontId="0" fillId="24" borderId="19" xfId="0" applyFill="1" applyBorder="1" applyAlignment="1">
      <alignment/>
    </xf>
    <xf numFmtId="3" fontId="3" fillId="0" borderId="24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36" fillId="0" borderId="20" xfId="0" applyNumberFormat="1" applyFont="1" applyFill="1" applyBorder="1" applyAlignment="1">
      <alignment/>
    </xf>
    <xf numFmtId="3" fontId="36" fillId="0" borderId="22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2" fillId="0" borderId="22" xfId="0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9" fillId="0" borderId="24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9" fillId="24" borderId="19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8" xfId="0" applyFont="1" applyBorder="1" applyAlignment="1">
      <alignment horizontal="center"/>
    </xf>
    <xf numFmtId="17" fontId="4" fillId="0" borderId="0" xfId="0" applyNumberFormat="1" applyFont="1" applyBorder="1" applyAlignment="1" quotePrefix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28" xfId="0" applyFont="1" applyBorder="1" applyAlignment="1" quotePrefix="1">
      <alignment horizontal="center"/>
    </xf>
    <xf numFmtId="0" fontId="7" fillId="7" borderId="25" xfId="0" applyFont="1" applyFill="1" applyBorder="1" applyAlignment="1" quotePrefix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/>
    </xf>
    <xf numFmtId="0" fontId="8" fillId="7" borderId="29" xfId="0" applyFont="1" applyFill="1" applyBorder="1" applyAlignment="1">
      <alignment horizontal="center"/>
    </xf>
    <xf numFmtId="0" fontId="7" fillId="7" borderId="29" xfId="0" applyFont="1" applyFill="1" applyBorder="1" applyAlignment="1">
      <alignment horizontal="center" wrapText="1"/>
    </xf>
    <xf numFmtId="0" fontId="7" fillId="7" borderId="30" xfId="0" applyFont="1" applyFill="1" applyBorder="1" applyAlignment="1">
      <alignment horizontal="center" wrapText="1"/>
    </xf>
    <xf numFmtId="0" fontId="0" fillId="7" borderId="23" xfId="0" applyFill="1" applyBorder="1" applyAlignment="1">
      <alignment/>
    </xf>
    <xf numFmtId="0" fontId="8" fillId="7" borderId="11" xfId="0" applyFont="1" applyFill="1" applyBorder="1" applyAlignment="1">
      <alignment horizontal="center" vertical="center" wrapText="1"/>
    </xf>
    <xf numFmtId="0" fontId="7" fillId="7" borderId="31" xfId="0" applyFont="1" applyFill="1" applyBorder="1" applyAlignment="1">
      <alignment horizontal="center" wrapText="1"/>
    </xf>
    <xf numFmtId="0" fontId="7" fillId="7" borderId="11" xfId="0" applyFont="1" applyFill="1" applyBorder="1" applyAlignment="1">
      <alignment horizontal="center"/>
    </xf>
    <xf numFmtId="0" fontId="7" fillId="7" borderId="31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/>
    </xf>
    <xf numFmtId="0" fontId="0" fillId="7" borderId="21" xfId="0" applyFill="1" applyBorder="1" applyAlignment="1">
      <alignment/>
    </xf>
    <xf numFmtId="0" fontId="8" fillId="7" borderId="33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wrapText="1"/>
    </xf>
    <xf numFmtId="0" fontId="7" fillId="7" borderId="33" xfId="0" applyFont="1" applyFill="1" applyBorder="1" applyAlignment="1">
      <alignment horizontal="center"/>
    </xf>
    <xf numFmtId="0" fontId="7" fillId="7" borderId="33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3" fontId="7" fillId="24" borderId="26" xfId="0" applyNumberFormat="1" applyFont="1" applyFill="1" applyBorder="1" applyAlignment="1">
      <alignment horizontal="right"/>
    </xf>
    <xf numFmtId="3" fontId="7" fillId="24" borderId="27" xfId="0" applyNumberFormat="1" applyFont="1" applyFill="1" applyBorder="1" applyAlignment="1">
      <alignment horizontal="right"/>
    </xf>
    <xf numFmtId="3" fontId="9" fillId="0" borderId="27" xfId="0" applyNumberFormat="1" applyFont="1" applyBorder="1" applyAlignment="1">
      <alignment horizontal="right"/>
    </xf>
    <xf numFmtId="3" fontId="9" fillId="0" borderId="27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35" fillId="0" borderId="26" xfId="0" applyNumberFormat="1" applyFont="1" applyBorder="1" applyAlignment="1">
      <alignment/>
    </xf>
    <xf numFmtId="3" fontId="35" fillId="0" borderId="19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7" fillId="0" borderId="35" xfId="0" applyFont="1" applyFill="1" applyBorder="1" applyAlignment="1">
      <alignment horizontal="left"/>
    </xf>
    <xf numFmtId="3" fontId="7" fillId="0" borderId="35" xfId="0" applyNumberFormat="1" applyFont="1" applyFill="1" applyBorder="1" applyAlignment="1">
      <alignment/>
    </xf>
    <xf numFmtId="216" fontId="6" fillId="7" borderId="36" xfId="48" applyNumberFormat="1" applyFont="1" applyFill="1" applyBorder="1" applyAlignment="1">
      <alignment/>
    </xf>
    <xf numFmtId="3" fontId="31" fillId="7" borderId="20" xfId="0" applyNumberFormat="1" applyFont="1" applyFill="1" applyBorder="1" applyAlignment="1">
      <alignment/>
    </xf>
    <xf numFmtId="17" fontId="4" fillId="0" borderId="0" xfId="0" applyNumberFormat="1" applyFont="1" applyBorder="1" applyAlignment="1" quotePrefix="1">
      <alignment horizontal="center"/>
    </xf>
    <xf numFmtId="0" fontId="7" fillId="7" borderId="23" xfId="0" applyFont="1" applyFill="1" applyBorder="1" applyAlignment="1" quotePrefix="1">
      <alignment horizontal="center" vertical="center" wrapText="1"/>
    </xf>
    <xf numFmtId="0" fontId="7" fillId="7" borderId="37" xfId="0" applyFont="1" applyFill="1" applyBorder="1" applyAlignment="1">
      <alignment horizontal="center"/>
    </xf>
    <xf numFmtId="0" fontId="7" fillId="7" borderId="38" xfId="0" applyFont="1" applyFill="1" applyBorder="1" applyAlignment="1">
      <alignment horizontal="center"/>
    </xf>
    <xf numFmtId="0" fontId="7" fillId="7" borderId="39" xfId="0" applyFont="1" applyFill="1" applyBorder="1" applyAlignment="1">
      <alignment horizontal="center"/>
    </xf>
    <xf numFmtId="0" fontId="0" fillId="7" borderId="23" xfId="0" applyFill="1" applyBorder="1" applyAlignment="1">
      <alignment/>
    </xf>
    <xf numFmtId="0" fontId="7" fillId="7" borderId="40" xfId="0" applyFont="1" applyFill="1" applyBorder="1" applyAlignment="1">
      <alignment horizontal="center" vertical="center"/>
    </xf>
    <xf numFmtId="0" fontId="7" fillId="7" borderId="41" xfId="0" applyFont="1" applyFill="1" applyBorder="1" applyAlignment="1">
      <alignment horizontal="center"/>
    </xf>
    <xf numFmtId="0" fontId="7" fillId="7" borderId="42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43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 wrapText="1"/>
    </xf>
    <xf numFmtId="0" fontId="7" fillId="7" borderId="44" xfId="0" applyFont="1" applyFill="1" applyBorder="1" applyAlignment="1">
      <alignment horizontal="center"/>
    </xf>
    <xf numFmtId="0" fontId="7" fillId="7" borderId="45" xfId="0" applyFont="1" applyFill="1" applyBorder="1" applyAlignment="1">
      <alignment horizontal="center"/>
    </xf>
    <xf numFmtId="3" fontId="30" fillId="0" borderId="27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3" fontId="9" fillId="24" borderId="19" xfId="0" applyNumberFormat="1" applyFont="1" applyFill="1" applyBorder="1" applyAlignment="1">
      <alignment horizontal="right"/>
    </xf>
    <xf numFmtId="3" fontId="35" fillId="0" borderId="24" xfId="0" applyNumberFormat="1" applyFont="1" applyBorder="1" applyAlignment="1">
      <alignment/>
    </xf>
    <xf numFmtId="0" fontId="3" fillId="24" borderId="46" xfId="0" applyFont="1" applyFill="1" applyBorder="1" applyAlignment="1">
      <alignment/>
    </xf>
    <xf numFmtId="3" fontId="3" fillId="0" borderId="46" xfId="0" applyNumberFormat="1" applyFont="1" applyFill="1" applyBorder="1" applyAlignment="1">
      <alignment horizontal="right"/>
    </xf>
    <xf numFmtId="0" fontId="2" fillId="7" borderId="47" xfId="0" applyFont="1" applyFill="1" applyBorder="1" applyAlignment="1">
      <alignment/>
    </xf>
    <xf numFmtId="3" fontId="2" fillId="7" borderId="48" xfId="0" applyNumberFormat="1" applyFont="1" applyFill="1" applyBorder="1" applyAlignment="1">
      <alignment horizontal="right"/>
    </xf>
    <xf numFmtId="3" fontId="2" fillId="7" borderId="49" xfId="0" applyNumberFormat="1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ublication1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47625</xdr:colOff>
      <xdr:row>2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76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628650</xdr:colOff>
      <xdr:row>3</xdr:row>
      <xdr:rowOff>0</xdr:rowOff>
    </xdr:to>
    <xdr:pic>
      <xdr:nvPicPr>
        <xdr:cNvPr id="2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2006</v>
          </cell>
        </row>
      </sheetData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>NORTH EAST (ENGLAND) </v>
          </cell>
        </row>
        <row r="355">
          <cell r="A355" t="str">
            <v>UKC1</v>
          </cell>
          <cell r="B355" t="str">
            <v>Tees Valley and Durham </v>
          </cell>
        </row>
        <row r="356">
          <cell r="A356" t="str">
            <v>UKC2</v>
          </cell>
          <cell r="B356" t="str">
            <v>Northumberland, Tyne and Wear </v>
          </cell>
        </row>
        <row r="357">
          <cell r="A357" t="str">
            <v>UKD</v>
          </cell>
          <cell r="B357" t="str">
            <v>North West (including Merseyside) </v>
          </cell>
        </row>
        <row r="358">
          <cell r="A358" t="str">
            <v>UKD1</v>
          </cell>
          <cell r="B358" t="str">
            <v>Cumbria </v>
          </cell>
        </row>
        <row r="359">
          <cell r="A359" t="str">
            <v>UKD2</v>
          </cell>
          <cell r="B359" t="str">
            <v>Cheshire </v>
          </cell>
        </row>
        <row r="360">
          <cell r="A360" t="str">
            <v>UKD3</v>
          </cell>
          <cell r="B360" t="str">
            <v>Greater Manchester </v>
          </cell>
        </row>
        <row r="361">
          <cell r="A361" t="str">
            <v>UKD4</v>
          </cell>
          <cell r="B361" t="str">
            <v>Lancashire </v>
          </cell>
        </row>
        <row r="362">
          <cell r="A362" t="str">
            <v>UKD5</v>
          </cell>
          <cell r="B362" t="str">
            <v>Merseyside </v>
          </cell>
        </row>
        <row r="363">
          <cell r="A363" t="str">
            <v>UKE</v>
          </cell>
          <cell r="B363" t="str">
            <v>YORKSHIRE AND THE HUMBER </v>
          </cell>
        </row>
        <row r="364">
          <cell r="A364" t="str">
            <v>UKE1</v>
          </cell>
          <cell r="B364" t="str">
            <v>East Riding and North Lincolnshire </v>
          </cell>
        </row>
        <row r="365">
          <cell r="A365" t="str">
            <v>UKE2</v>
          </cell>
          <cell r="B365" t="str">
            <v>North Yorkshire </v>
          </cell>
        </row>
        <row r="366">
          <cell r="A366" t="str">
            <v>UKE3</v>
          </cell>
          <cell r="B366" t="str">
            <v>South Yorkshire </v>
          </cell>
        </row>
        <row r="367">
          <cell r="A367" t="str">
            <v>UKE4</v>
          </cell>
          <cell r="B367" t="str">
            <v>West Yorkshire </v>
          </cell>
        </row>
        <row r="368">
          <cell r="A368" t="str">
            <v>UKF</v>
          </cell>
          <cell r="B368" t="str">
            <v>EAST MIDLANDS (ENGLAND) </v>
          </cell>
        </row>
        <row r="369">
          <cell r="A369" t="str">
            <v>UKF1</v>
          </cell>
          <cell r="B369" t="str">
            <v>Derbyshire and Nottinghamshire </v>
          </cell>
        </row>
        <row r="370">
          <cell r="A370" t="str">
            <v>UKF2</v>
          </cell>
          <cell r="B370" t="str">
            <v>Leicestershire, Rutland and Northants </v>
          </cell>
        </row>
        <row r="371">
          <cell r="A371" t="str">
            <v>UKF3</v>
          </cell>
          <cell r="B371" t="str">
            <v>Lincolnshire </v>
          </cell>
        </row>
        <row r="372">
          <cell r="A372" t="str">
            <v>UKG</v>
          </cell>
          <cell r="B372" t="str">
            <v>WEST MIDLANDS (ENGLAND) </v>
          </cell>
        </row>
        <row r="373">
          <cell r="A373" t="str">
            <v>UKG1</v>
          </cell>
          <cell r="B373" t="str">
            <v>Herefordshire, Worcestershire and Warks </v>
          </cell>
        </row>
        <row r="374">
          <cell r="A374" t="str">
            <v>UKG2</v>
          </cell>
          <cell r="B374" t="str">
            <v>Shropshire and Staffordshire </v>
          </cell>
        </row>
        <row r="375">
          <cell r="A375" t="str">
            <v>UKG3</v>
          </cell>
          <cell r="B375" t="str">
            <v>West Midlands </v>
          </cell>
        </row>
        <row r="376">
          <cell r="A376" t="str">
            <v>UKH</v>
          </cell>
          <cell r="B376" t="str">
            <v>EAST OF ENGLAND </v>
          </cell>
        </row>
        <row r="377">
          <cell r="A377" t="str">
            <v>UKH1</v>
          </cell>
          <cell r="B377" t="str">
            <v>East Anglia </v>
          </cell>
        </row>
        <row r="378">
          <cell r="A378" t="str">
            <v>UKH2</v>
          </cell>
          <cell r="B378" t="str">
            <v>Bedfordshire, Hertfordshire </v>
          </cell>
        </row>
        <row r="379">
          <cell r="A379" t="str">
            <v>UKH3</v>
          </cell>
          <cell r="B379" t="str">
            <v>Essex </v>
          </cell>
        </row>
        <row r="380">
          <cell r="A380" t="str">
            <v>UKI</v>
          </cell>
          <cell r="B380" t="str">
            <v>LONDON </v>
          </cell>
        </row>
        <row r="381">
          <cell r="A381" t="str">
            <v>UKI1</v>
          </cell>
          <cell r="B381" t="str">
            <v>Inner London </v>
          </cell>
        </row>
        <row r="382">
          <cell r="A382" t="str">
            <v>UKI2</v>
          </cell>
          <cell r="B382" t="str">
            <v>Outer London </v>
          </cell>
        </row>
        <row r="383">
          <cell r="A383" t="str">
            <v>UKJ</v>
          </cell>
          <cell r="B383" t="str">
            <v>SOUTH EAST (ENGLAND) </v>
          </cell>
        </row>
        <row r="384">
          <cell r="A384" t="str">
            <v>UKJ1</v>
          </cell>
          <cell r="B384" t="str">
            <v>Berkshire, Bucks and Oxfordshire </v>
          </cell>
        </row>
        <row r="385">
          <cell r="A385" t="str">
            <v>UKJ2</v>
          </cell>
          <cell r="B385" t="str">
            <v>Surrey, East and West Sussex </v>
          </cell>
        </row>
        <row r="386">
          <cell r="A386" t="str">
            <v>UKJ3</v>
          </cell>
          <cell r="B386" t="str">
            <v>Hampshire and Isle of Wight </v>
          </cell>
        </row>
        <row r="387">
          <cell r="A387" t="str">
            <v>UKJ4</v>
          </cell>
          <cell r="B387" t="str">
            <v>Kent </v>
          </cell>
        </row>
        <row r="388">
          <cell r="A388" t="str">
            <v>UKK</v>
          </cell>
          <cell r="B388" t="str">
            <v>SOUTH WEST (ENGLAND) </v>
          </cell>
        </row>
        <row r="389">
          <cell r="A389" t="str">
            <v>UKK1</v>
          </cell>
          <cell r="B389" t="str">
            <v>Gloucestershire, Wiltshire and North Somerset </v>
          </cell>
        </row>
        <row r="390">
          <cell r="A390" t="str">
            <v>UKK2</v>
          </cell>
          <cell r="B390" t="str">
            <v>Dorset and Somerset </v>
          </cell>
        </row>
        <row r="391">
          <cell r="A391" t="str">
            <v>UKK3</v>
          </cell>
          <cell r="B391" t="str">
            <v>Cornwall and Isles of Scilly </v>
          </cell>
        </row>
        <row r="392">
          <cell r="A392" t="str">
            <v>UKK4</v>
          </cell>
          <cell r="B392" t="str">
            <v>Devon </v>
          </cell>
        </row>
        <row r="393">
          <cell r="A393" t="str">
            <v>UKL</v>
          </cell>
          <cell r="B393" t="str">
            <v>WALES </v>
          </cell>
        </row>
        <row r="394">
          <cell r="A394" t="str">
            <v>UKL1</v>
          </cell>
          <cell r="B394" t="str">
            <v>West Wales and The Valleys </v>
          </cell>
        </row>
        <row r="395">
          <cell r="A395" t="str">
            <v>UKL2</v>
          </cell>
          <cell r="B395" t="str">
            <v>East Wales </v>
          </cell>
        </row>
        <row r="396">
          <cell r="A396" t="str">
            <v>UKM</v>
          </cell>
          <cell r="B396" t="str">
            <v>SCOTLAND </v>
          </cell>
        </row>
        <row r="397">
          <cell r="A397" t="str">
            <v>UKM1</v>
          </cell>
          <cell r="B397" t="str">
            <v>North Eastern Scotland </v>
          </cell>
        </row>
        <row r="398">
          <cell r="A398" t="str">
            <v>UKM2</v>
          </cell>
          <cell r="B398" t="str">
            <v>Eastern Scotland </v>
          </cell>
        </row>
        <row r="399">
          <cell r="A399" t="str">
            <v>UKM3</v>
          </cell>
          <cell r="B399" t="str">
            <v>South Western Scotland </v>
          </cell>
        </row>
        <row r="400">
          <cell r="A400" t="str">
            <v>UKM4</v>
          </cell>
          <cell r="B400" t="str">
            <v>Highlands and Islands </v>
          </cell>
        </row>
        <row r="401">
          <cell r="A401" t="str">
            <v>UKN</v>
          </cell>
          <cell r="B401" t="str">
            <v>NORTHERN IRELAND </v>
          </cell>
        </row>
        <row r="402">
          <cell r="A402" t="str">
            <v>UKN0</v>
          </cell>
          <cell r="B402" t="str">
            <v>NORTHERN IRELAND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91"/>
  <sheetViews>
    <sheetView showZeros="0" view="pageBreakPreview" zoomScale="75" zoomScaleSheetLayoutView="75" workbookViewId="0" topLeftCell="D58">
      <selection activeCell="F15" sqref="F15"/>
    </sheetView>
  </sheetViews>
  <sheetFormatPr defaultColWidth="11.421875" defaultRowHeight="12.75"/>
  <cols>
    <col min="1" max="1" width="16.140625" style="2" hidden="1" customWidth="1"/>
    <col min="2" max="2" width="27.28125" style="2" hidden="1" customWidth="1"/>
    <col min="3" max="3" width="13.28125" style="2" hidden="1" customWidth="1"/>
    <col min="4" max="4" width="19.57421875" style="2" customWidth="1"/>
    <col min="5" max="5" width="13.8515625" style="2" customWidth="1"/>
    <col min="6" max="6" width="14.57421875" style="2" customWidth="1"/>
    <col min="7" max="7" width="14.7109375" style="2" customWidth="1"/>
    <col min="8" max="8" width="15.7109375" style="2" customWidth="1"/>
    <col min="9" max="9" width="11.57421875" style="2" customWidth="1"/>
    <col min="10" max="10" width="11.28125" style="2" customWidth="1"/>
    <col min="11" max="11" width="12.7109375" style="2" customWidth="1"/>
    <col min="12" max="16384" width="11.421875" style="2" customWidth="1"/>
  </cols>
  <sheetData>
    <row r="1" spans="6:7" ht="15">
      <c r="F1" s="33"/>
      <c r="G1" s="33" t="s">
        <v>144</v>
      </c>
    </row>
    <row r="2" spans="6:7" ht="12.75">
      <c r="F2" s="34"/>
      <c r="G2" s="34" t="s">
        <v>143</v>
      </c>
    </row>
    <row r="3" ht="19.5" customHeight="1"/>
    <row r="4" spans="4:11" ht="18.75" customHeight="1">
      <c r="D4" s="79" t="s">
        <v>145</v>
      </c>
      <c r="E4" s="80"/>
      <c r="F4" s="80"/>
      <c r="G4" s="81"/>
      <c r="H4" s="81"/>
      <c r="I4" s="81"/>
      <c r="J4" s="81"/>
      <c r="K4" s="81"/>
    </row>
    <row r="5" spans="4:11" ht="12.75" customHeight="1">
      <c r="D5" s="76" t="s">
        <v>129</v>
      </c>
      <c r="E5" s="76"/>
      <c r="F5" s="76"/>
      <c r="G5" s="76"/>
      <c r="H5" s="76"/>
      <c r="I5" s="76"/>
      <c r="J5" s="76"/>
      <c r="K5" s="76"/>
    </row>
    <row r="6" spans="4:11" ht="12.75" customHeight="1" thickBot="1">
      <c r="D6" s="82" t="s">
        <v>148</v>
      </c>
      <c r="E6" s="78"/>
      <c r="F6" s="78"/>
      <c r="G6" s="78"/>
      <c r="H6" s="78"/>
      <c r="I6" s="78"/>
      <c r="J6" s="78"/>
      <c r="K6" s="78"/>
    </row>
    <row r="7" spans="4:11" ht="12.75" customHeight="1">
      <c r="D7" s="83" t="s">
        <v>128</v>
      </c>
      <c r="E7" s="84" t="s">
        <v>130</v>
      </c>
      <c r="F7" s="85" t="s">
        <v>131</v>
      </c>
      <c r="G7" s="86"/>
      <c r="H7" s="86"/>
      <c r="I7" s="87" t="s">
        <v>132</v>
      </c>
      <c r="J7" s="87"/>
      <c r="K7" s="88"/>
    </row>
    <row r="8" spans="4:11" ht="12.75" customHeight="1">
      <c r="D8" s="89"/>
      <c r="E8" s="90"/>
      <c r="F8" s="91" t="s">
        <v>133</v>
      </c>
      <c r="G8" s="92" t="s">
        <v>134</v>
      </c>
      <c r="H8" s="92"/>
      <c r="I8" s="93" t="s">
        <v>135</v>
      </c>
      <c r="J8" s="92" t="s">
        <v>136</v>
      </c>
      <c r="K8" s="94"/>
    </row>
    <row r="9" spans="1:11" ht="13.5" thickBot="1">
      <c r="A9" s="1" t="s">
        <v>6</v>
      </c>
      <c r="B9" s="1" t="s">
        <v>1</v>
      </c>
      <c r="C9" s="1" t="s">
        <v>7</v>
      </c>
      <c r="D9" s="95"/>
      <c r="E9" s="96"/>
      <c r="F9" s="97"/>
      <c r="G9" s="98" t="s">
        <v>135</v>
      </c>
      <c r="H9" s="99" t="s">
        <v>137</v>
      </c>
      <c r="I9" s="100"/>
      <c r="J9" s="98" t="s">
        <v>138</v>
      </c>
      <c r="K9" s="101" t="s">
        <v>139</v>
      </c>
    </row>
    <row r="10" spans="1:11" ht="12.75">
      <c r="A10" s="3" t="s">
        <v>31</v>
      </c>
      <c r="B10" s="4" t="s">
        <v>32</v>
      </c>
      <c r="C10" s="5" t="s">
        <v>33</v>
      </c>
      <c r="D10" s="25" t="s">
        <v>80</v>
      </c>
      <c r="E10" s="32">
        <v>333909</v>
      </c>
      <c r="F10" s="32">
        <v>64393.72819561524</v>
      </c>
      <c r="G10" s="32">
        <v>266.21595370446295</v>
      </c>
      <c r="H10" s="32">
        <v>12568.809978576674</v>
      </c>
      <c r="I10" s="32">
        <v>812.215517014291</v>
      </c>
      <c r="J10" s="32">
        <v>3540.5385882938353</v>
      </c>
      <c r="K10" s="38">
        <v>66256.01471991042</v>
      </c>
    </row>
    <row r="11" spans="1:11" ht="12.75">
      <c r="A11" s="6"/>
      <c r="B11" s="7"/>
      <c r="C11" s="5" t="s">
        <v>34</v>
      </c>
      <c r="D11" s="21" t="s">
        <v>81</v>
      </c>
      <c r="E11" s="14">
        <v>443720</v>
      </c>
      <c r="F11" s="14">
        <v>93696.77268296224</v>
      </c>
      <c r="G11" s="14">
        <v>538.2075438279458</v>
      </c>
      <c r="H11" s="14">
        <v>15565.31839905603</v>
      </c>
      <c r="I11" s="14">
        <v>1056.4757587389108</v>
      </c>
      <c r="J11" s="14">
        <v>4163.246247532599</v>
      </c>
      <c r="K11" s="20">
        <v>77508.00389127377</v>
      </c>
    </row>
    <row r="12" spans="1:11" ht="12.75">
      <c r="A12" s="6"/>
      <c r="B12" s="7"/>
      <c r="C12" s="5" t="s">
        <v>35</v>
      </c>
      <c r="D12" s="21" t="s">
        <v>82</v>
      </c>
      <c r="E12" s="14">
        <v>58873</v>
      </c>
      <c r="F12" s="14">
        <v>27531.056034915193</v>
      </c>
      <c r="G12" s="14">
        <v>120.31506484646235</v>
      </c>
      <c r="H12" s="14">
        <v>1184.5622838120344</v>
      </c>
      <c r="I12" s="14">
        <v>315.3382854784668</v>
      </c>
      <c r="J12" s="14">
        <v>251.46768367437917</v>
      </c>
      <c r="K12" s="20">
        <v>4396.487253325939</v>
      </c>
    </row>
    <row r="13" spans="1:11" ht="12.75">
      <c r="A13" s="6"/>
      <c r="B13" s="7"/>
      <c r="C13" s="5" t="s">
        <v>36</v>
      </c>
      <c r="D13" s="21" t="s">
        <v>83</v>
      </c>
      <c r="E13" s="14">
        <v>100714</v>
      </c>
      <c r="F13" s="14">
        <v>22285.678176446665</v>
      </c>
      <c r="G13" s="14">
        <v>53.7195251976446</v>
      </c>
      <c r="H13" s="14">
        <v>3348.791039904631</v>
      </c>
      <c r="I13" s="14">
        <v>528.6717574363986</v>
      </c>
      <c r="J13" s="14">
        <v>1340.6884712731503</v>
      </c>
      <c r="K13" s="20">
        <v>18611.671939176544</v>
      </c>
    </row>
    <row r="14" spans="1:11" ht="12.75">
      <c r="A14" s="6"/>
      <c r="B14" s="8" t="s">
        <v>37</v>
      </c>
      <c r="C14" s="8"/>
      <c r="D14" s="24" t="s">
        <v>32</v>
      </c>
      <c r="E14" s="18">
        <v>937216</v>
      </c>
      <c r="F14" s="18">
        <v>207907.23508993935</v>
      </c>
      <c r="G14" s="18">
        <v>978.4580875765155</v>
      </c>
      <c r="H14" s="18">
        <v>32667.481701349367</v>
      </c>
      <c r="I14" s="18">
        <v>2712.701318668067</v>
      </c>
      <c r="J14" s="18">
        <v>9295.940990773965</v>
      </c>
      <c r="K14" s="23">
        <v>166772.17780368667</v>
      </c>
    </row>
    <row r="15" spans="1:11" ht="12" customHeight="1" thickBot="1">
      <c r="A15" s="9"/>
      <c r="B15" s="10"/>
      <c r="C15" s="10"/>
      <c r="D15" s="16"/>
      <c r="E15" s="15"/>
      <c r="F15" s="15"/>
      <c r="G15" s="15"/>
      <c r="H15" s="15"/>
      <c r="I15" s="15"/>
      <c r="J15" s="15"/>
      <c r="K15" s="17"/>
    </row>
    <row r="16" spans="1:11" ht="12.75">
      <c r="A16" s="6"/>
      <c r="B16" s="8" t="s">
        <v>38</v>
      </c>
      <c r="C16" s="8"/>
      <c r="D16" s="24" t="s">
        <v>84</v>
      </c>
      <c r="E16" s="14">
        <v>386030</v>
      </c>
      <c r="F16" s="18">
        <v>30598</v>
      </c>
      <c r="G16" s="18">
        <v>21092</v>
      </c>
      <c r="H16" s="18">
        <v>50141</v>
      </c>
      <c r="I16" s="18">
        <v>5080</v>
      </c>
      <c r="J16" s="18">
        <v>7648</v>
      </c>
      <c r="K16" s="23">
        <v>33789</v>
      </c>
    </row>
    <row r="17" spans="1:11" ht="12.75" customHeight="1" thickBot="1">
      <c r="A17" s="9"/>
      <c r="B17" s="10"/>
      <c r="C17" s="10"/>
      <c r="D17" s="16"/>
      <c r="E17" s="15"/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7">
        <v>0</v>
      </c>
    </row>
    <row r="18" spans="1:11" ht="12.75">
      <c r="A18" s="6"/>
      <c r="B18" s="8" t="s">
        <v>41</v>
      </c>
      <c r="C18" s="8"/>
      <c r="D18" s="26" t="s">
        <v>40</v>
      </c>
      <c r="E18" s="27">
        <v>277227</v>
      </c>
      <c r="F18" s="30">
        <v>3543</v>
      </c>
      <c r="G18" s="27">
        <v>10976</v>
      </c>
      <c r="H18" s="27">
        <v>44237</v>
      </c>
      <c r="I18" s="27">
        <v>3359</v>
      </c>
      <c r="J18" s="27">
        <v>148</v>
      </c>
      <c r="K18" s="28">
        <v>37467</v>
      </c>
    </row>
    <row r="19" spans="1:11" ht="12.75" customHeight="1" thickBot="1">
      <c r="A19" s="9"/>
      <c r="B19" s="10"/>
      <c r="C19" s="10"/>
      <c r="D19" s="24"/>
      <c r="E19" s="18"/>
      <c r="F19" s="18"/>
      <c r="G19" s="18"/>
      <c r="H19" s="18"/>
      <c r="I19" s="18"/>
      <c r="J19" s="18"/>
      <c r="K19" s="23"/>
    </row>
    <row r="20" spans="1:11" ht="12.75">
      <c r="A20" s="3" t="s">
        <v>24</v>
      </c>
      <c r="B20" s="4" t="s">
        <v>42</v>
      </c>
      <c r="C20" s="5" t="s">
        <v>31</v>
      </c>
      <c r="D20" s="42" t="s">
        <v>85</v>
      </c>
      <c r="E20" s="32">
        <v>40057</v>
      </c>
      <c r="F20" s="32">
        <v>5457</v>
      </c>
      <c r="G20" s="32">
        <v>521</v>
      </c>
      <c r="H20" s="32">
        <v>4926</v>
      </c>
      <c r="I20" s="32">
        <v>505</v>
      </c>
      <c r="J20" s="32">
        <v>587</v>
      </c>
      <c r="K20" s="38">
        <v>4478</v>
      </c>
    </row>
    <row r="21" spans="1:11" ht="12.75">
      <c r="A21" s="6"/>
      <c r="B21" s="7"/>
      <c r="C21" s="5" t="s">
        <v>43</v>
      </c>
      <c r="D21" s="19" t="s">
        <v>86</v>
      </c>
      <c r="E21" s="14">
        <v>53870</v>
      </c>
      <c r="F21" s="14">
        <v>9506</v>
      </c>
      <c r="G21" s="14">
        <v>1422</v>
      </c>
      <c r="H21" s="14">
        <v>6216</v>
      </c>
      <c r="I21" s="14">
        <v>1389</v>
      </c>
      <c r="J21" s="14">
        <v>1386</v>
      </c>
      <c r="K21" s="20">
        <v>4268</v>
      </c>
    </row>
    <row r="22" spans="1:11" ht="12.75">
      <c r="A22" s="6"/>
      <c r="B22" s="7"/>
      <c r="C22" s="5" t="s">
        <v>44</v>
      </c>
      <c r="D22" s="21" t="s">
        <v>87</v>
      </c>
      <c r="E22" s="14">
        <v>51947</v>
      </c>
      <c r="F22" s="14">
        <v>9424</v>
      </c>
      <c r="G22" s="14">
        <v>1260</v>
      </c>
      <c r="H22" s="14">
        <v>5356</v>
      </c>
      <c r="I22" s="14">
        <v>1224</v>
      </c>
      <c r="J22" s="14">
        <v>891</v>
      </c>
      <c r="K22" s="20">
        <v>3978</v>
      </c>
    </row>
    <row r="23" spans="1:11" ht="12.75">
      <c r="A23" s="6"/>
      <c r="B23" s="8" t="s">
        <v>45</v>
      </c>
      <c r="C23" s="8"/>
      <c r="D23" s="24" t="s">
        <v>42</v>
      </c>
      <c r="E23" s="18">
        <v>145874</v>
      </c>
      <c r="F23" s="18">
        <v>24387</v>
      </c>
      <c r="G23" s="18">
        <v>3203</v>
      </c>
      <c r="H23" s="18">
        <v>16498</v>
      </c>
      <c r="I23" s="18">
        <v>3118</v>
      </c>
      <c r="J23" s="18">
        <v>2864</v>
      </c>
      <c r="K23" s="23">
        <v>12724</v>
      </c>
    </row>
    <row r="24" spans="1:11" ht="12" customHeight="1" thickBot="1">
      <c r="A24" s="9"/>
      <c r="B24" s="10"/>
      <c r="C24" s="10"/>
      <c r="D24" s="16"/>
      <c r="E24" s="15"/>
      <c r="F24" s="15"/>
      <c r="G24" s="15"/>
      <c r="H24" s="15"/>
      <c r="I24" s="15"/>
      <c r="J24" s="15"/>
      <c r="K24" s="17"/>
    </row>
    <row r="25" spans="1:11" ht="12.75">
      <c r="A25" s="6"/>
      <c r="B25" s="8" t="s">
        <v>48</v>
      </c>
      <c r="C25" s="8"/>
      <c r="D25" s="26" t="s">
        <v>47</v>
      </c>
      <c r="E25" s="27">
        <v>111403</v>
      </c>
      <c r="F25" s="27">
        <v>15183</v>
      </c>
      <c r="G25" s="27">
        <v>8383</v>
      </c>
      <c r="H25" s="27">
        <v>16992</v>
      </c>
      <c r="I25" s="27">
        <v>1802</v>
      </c>
      <c r="J25" s="27">
        <v>682</v>
      </c>
      <c r="K25" s="28">
        <v>10056</v>
      </c>
    </row>
    <row r="26" spans="1:11" ht="12.75" customHeight="1" thickBot="1">
      <c r="A26" s="9"/>
      <c r="B26" s="10"/>
      <c r="C26" s="10"/>
      <c r="D26" s="16"/>
      <c r="E26" s="102"/>
      <c r="F26" s="102"/>
      <c r="G26" s="102"/>
      <c r="H26" s="102"/>
      <c r="I26" s="102"/>
      <c r="J26" s="102"/>
      <c r="K26" s="103"/>
    </row>
    <row r="27" spans="1:11" ht="12.75">
      <c r="A27" s="6"/>
      <c r="B27" s="8" t="s">
        <v>51</v>
      </c>
      <c r="C27" s="8"/>
      <c r="D27" s="26" t="s">
        <v>50</v>
      </c>
      <c r="E27" s="27">
        <v>40248</v>
      </c>
      <c r="F27" s="104">
        <v>14272</v>
      </c>
      <c r="G27" s="104">
        <v>35</v>
      </c>
      <c r="H27" s="104">
        <v>1843</v>
      </c>
      <c r="I27" s="104">
        <v>878</v>
      </c>
      <c r="J27" s="104">
        <v>1307</v>
      </c>
      <c r="K27" s="105">
        <v>1543</v>
      </c>
    </row>
    <row r="28" spans="1:11" ht="12.75" customHeight="1" thickBot="1">
      <c r="A28" s="9"/>
      <c r="B28" s="10"/>
      <c r="C28" s="10"/>
      <c r="D28" s="24"/>
      <c r="E28" s="18"/>
      <c r="F28" s="18"/>
      <c r="G28" s="18"/>
      <c r="H28" s="18"/>
      <c r="I28" s="18"/>
      <c r="J28" s="18"/>
      <c r="K28" s="23"/>
    </row>
    <row r="29" spans="1:11" ht="12.75">
      <c r="A29" s="3" t="s">
        <v>8</v>
      </c>
      <c r="B29" s="4" t="s">
        <v>3</v>
      </c>
      <c r="C29" s="5" t="s">
        <v>9</v>
      </c>
      <c r="D29" s="25" t="s">
        <v>88</v>
      </c>
      <c r="E29" s="32">
        <v>202053</v>
      </c>
      <c r="F29" s="35">
        <v>142022.9716364197</v>
      </c>
      <c r="G29" s="35">
        <v>381.2320754716981</v>
      </c>
      <c r="H29" s="35">
        <v>737.5334430106421</v>
      </c>
      <c r="I29" s="35">
        <v>11085.85479409799</v>
      </c>
      <c r="J29" s="35">
        <v>8170.000745462959</v>
      </c>
      <c r="K29" s="106">
        <v>1045.0121741812761</v>
      </c>
    </row>
    <row r="30" spans="1:11" ht="12.75">
      <c r="A30" s="6"/>
      <c r="B30" s="7"/>
      <c r="C30" s="5" t="s">
        <v>10</v>
      </c>
      <c r="D30" s="21" t="s">
        <v>89</v>
      </c>
      <c r="E30" s="14">
        <v>36921</v>
      </c>
      <c r="F30" s="36">
        <v>19419.727770923593</v>
      </c>
      <c r="G30" s="36">
        <v>153.6035635382894</v>
      </c>
      <c r="H30" s="36">
        <v>119.70484606777035</v>
      </c>
      <c r="I30" s="36">
        <v>1457.6448512323186</v>
      </c>
      <c r="J30" s="36">
        <v>1875.0228100880843</v>
      </c>
      <c r="K30" s="61">
        <v>180.0869365621324</v>
      </c>
    </row>
    <row r="31" spans="1:11" ht="12.75">
      <c r="A31" s="6"/>
      <c r="B31" s="7"/>
      <c r="C31" s="5" t="s">
        <v>11</v>
      </c>
      <c r="D31" s="21" t="s">
        <v>90</v>
      </c>
      <c r="E31" s="14">
        <v>58718</v>
      </c>
      <c r="F31" s="36">
        <v>31021.65657454337</v>
      </c>
      <c r="G31" s="36">
        <v>104.44245959644257</v>
      </c>
      <c r="H31" s="36">
        <v>334.66508558860096</v>
      </c>
      <c r="I31" s="36">
        <v>5251.321947021134</v>
      </c>
      <c r="J31" s="36">
        <v>3458.954575882184</v>
      </c>
      <c r="K31" s="61">
        <v>4422.520493449364</v>
      </c>
    </row>
    <row r="32" spans="1:11" ht="12.75">
      <c r="A32" s="6"/>
      <c r="B32" s="8" t="s">
        <v>20</v>
      </c>
      <c r="C32" s="8"/>
      <c r="D32" s="24" t="s">
        <v>3</v>
      </c>
      <c r="E32" s="41">
        <v>297692</v>
      </c>
      <c r="F32" s="36">
        <v>192464.35598188665</v>
      </c>
      <c r="G32" s="36">
        <v>639.2780986064301</v>
      </c>
      <c r="H32" s="36">
        <v>1191.9033746670134</v>
      </c>
      <c r="I32" s="36">
        <v>17794.821592351444</v>
      </c>
      <c r="J32" s="36">
        <v>13503.978131433227</v>
      </c>
      <c r="K32" s="61">
        <v>5647.619604192772</v>
      </c>
    </row>
    <row r="33" spans="1:11" ht="12.75" customHeight="1" thickBot="1">
      <c r="A33" s="9"/>
      <c r="B33" s="10"/>
      <c r="C33" s="10"/>
      <c r="D33" s="24"/>
      <c r="E33" s="18"/>
      <c r="F33" s="18"/>
      <c r="G33" s="18"/>
      <c r="H33" s="18"/>
      <c r="I33" s="18"/>
      <c r="J33" s="18"/>
      <c r="K33" s="23"/>
    </row>
    <row r="34" spans="1:11" ht="12.75">
      <c r="A34" s="3" t="s">
        <v>52</v>
      </c>
      <c r="B34" s="4" t="s">
        <v>53</v>
      </c>
      <c r="C34" s="5" t="s">
        <v>52</v>
      </c>
      <c r="D34" s="25" t="s">
        <v>91</v>
      </c>
      <c r="E34" s="32">
        <v>153203</v>
      </c>
      <c r="F34" s="44">
        <v>83382</v>
      </c>
      <c r="G34" s="44">
        <v>294</v>
      </c>
      <c r="H34" s="44">
        <v>4836</v>
      </c>
      <c r="I34" s="44">
        <v>3159</v>
      </c>
      <c r="J34" s="44">
        <v>2532</v>
      </c>
      <c r="K34" s="107">
        <v>7927</v>
      </c>
    </row>
    <row r="35" spans="1:11" ht="12.75">
      <c r="A35" s="6"/>
      <c r="B35" s="7"/>
      <c r="C35" s="5" t="s">
        <v>54</v>
      </c>
      <c r="D35" s="21" t="s">
        <v>92</v>
      </c>
      <c r="E35" s="14">
        <v>138426</v>
      </c>
      <c r="F35" s="45">
        <v>59593</v>
      </c>
      <c r="G35" s="45">
        <v>222</v>
      </c>
      <c r="H35" s="45">
        <v>5429</v>
      </c>
      <c r="I35" s="45">
        <v>2093</v>
      </c>
      <c r="J35" s="45">
        <v>2646</v>
      </c>
      <c r="K35" s="72">
        <v>9863</v>
      </c>
    </row>
    <row r="36" spans="1:11" ht="12.75">
      <c r="A36" s="6"/>
      <c r="B36" s="7"/>
      <c r="C36" s="5" t="s">
        <v>55</v>
      </c>
      <c r="D36" s="21" t="s">
        <v>93</v>
      </c>
      <c r="E36" s="14">
        <v>249592</v>
      </c>
      <c r="F36" s="45">
        <v>173848</v>
      </c>
      <c r="G36" s="45">
        <v>261</v>
      </c>
      <c r="H36" s="45">
        <v>4684</v>
      </c>
      <c r="I36" s="45">
        <v>7248</v>
      </c>
      <c r="J36" s="45">
        <v>4613</v>
      </c>
      <c r="K36" s="72">
        <v>8786</v>
      </c>
    </row>
    <row r="37" spans="1:11" ht="12.75">
      <c r="A37" s="6"/>
      <c r="B37" s="7"/>
      <c r="C37" s="5" t="s">
        <v>56</v>
      </c>
      <c r="D37" s="21" t="s">
        <v>94</v>
      </c>
      <c r="E37" s="14">
        <v>11128</v>
      </c>
      <c r="F37" s="45">
        <v>8894</v>
      </c>
      <c r="G37" s="45">
        <v>11</v>
      </c>
      <c r="H37" s="45">
        <v>79</v>
      </c>
      <c r="I37" s="45">
        <v>236</v>
      </c>
      <c r="J37" s="45">
        <v>199</v>
      </c>
      <c r="K37" s="72">
        <v>79</v>
      </c>
    </row>
    <row r="38" spans="1:11" ht="12.75">
      <c r="A38" s="6"/>
      <c r="B38" s="8" t="s">
        <v>57</v>
      </c>
      <c r="C38" s="8"/>
      <c r="D38" s="24" t="s">
        <v>53</v>
      </c>
      <c r="E38" s="18">
        <v>552349</v>
      </c>
      <c r="F38" s="41">
        <v>325717</v>
      </c>
      <c r="G38" s="41">
        <v>788</v>
      </c>
      <c r="H38" s="41">
        <v>15028</v>
      </c>
      <c r="I38" s="41">
        <v>12736</v>
      </c>
      <c r="J38" s="41">
        <v>9990</v>
      </c>
      <c r="K38" s="108">
        <v>26655</v>
      </c>
    </row>
    <row r="39" spans="1:11" ht="12.75" customHeight="1" thickBot="1">
      <c r="A39" s="9"/>
      <c r="B39" s="10"/>
      <c r="C39" s="10"/>
      <c r="D39" s="16"/>
      <c r="E39" s="15"/>
      <c r="F39" s="15"/>
      <c r="G39" s="15"/>
      <c r="H39" s="15"/>
      <c r="I39" s="15"/>
      <c r="J39" s="15"/>
      <c r="K39" s="17"/>
    </row>
    <row r="40" spans="1:11" ht="12.75">
      <c r="A40" s="6"/>
      <c r="B40" s="8" t="s">
        <v>21</v>
      </c>
      <c r="C40" s="8"/>
      <c r="D40" s="24" t="s">
        <v>4</v>
      </c>
      <c r="E40" s="14">
        <v>32048</v>
      </c>
      <c r="F40" s="43">
        <v>8407</v>
      </c>
      <c r="G40" s="43">
        <v>0</v>
      </c>
      <c r="H40" s="43">
        <v>2838</v>
      </c>
      <c r="I40" s="43">
        <v>1160</v>
      </c>
      <c r="J40" s="43">
        <v>955</v>
      </c>
      <c r="K40" s="109">
        <v>2579</v>
      </c>
    </row>
    <row r="41" spans="1:11" ht="12.75" customHeight="1" thickBot="1">
      <c r="A41" s="9"/>
      <c r="B41" s="10"/>
      <c r="C41" s="10"/>
      <c r="D41" s="24"/>
      <c r="E41" s="18"/>
      <c r="F41" s="18"/>
      <c r="G41" s="18"/>
      <c r="H41" s="18"/>
      <c r="I41" s="18"/>
      <c r="J41" s="18"/>
      <c r="K41" s="23"/>
    </row>
    <row r="42" spans="1:11" ht="12.75">
      <c r="A42" s="3" t="s">
        <v>58</v>
      </c>
      <c r="B42" s="4" t="s">
        <v>59</v>
      </c>
      <c r="C42" s="5" t="s">
        <v>46</v>
      </c>
      <c r="D42" s="42" t="s">
        <v>95</v>
      </c>
      <c r="E42" s="32">
        <v>211828</v>
      </c>
      <c r="F42" s="32">
        <v>27969</v>
      </c>
      <c r="G42" s="32">
        <v>20569</v>
      </c>
      <c r="H42" s="32">
        <v>26891</v>
      </c>
      <c r="I42" s="32">
        <v>6090</v>
      </c>
      <c r="J42" s="32">
        <v>7176</v>
      </c>
      <c r="K42" s="38">
        <v>12015</v>
      </c>
    </row>
    <row r="43" spans="1:11" ht="12.75">
      <c r="A43" s="6"/>
      <c r="B43" s="7"/>
      <c r="C43" s="5" t="s">
        <v>12</v>
      </c>
      <c r="D43" s="19" t="s">
        <v>96</v>
      </c>
      <c r="E43" s="14">
        <v>73328</v>
      </c>
      <c r="F43" s="14">
        <v>8639</v>
      </c>
      <c r="G43" s="14">
        <v>3581</v>
      </c>
      <c r="H43" s="14">
        <v>8348</v>
      </c>
      <c r="I43" s="14">
        <v>2174</v>
      </c>
      <c r="J43" s="14">
        <v>1686</v>
      </c>
      <c r="K43" s="20">
        <v>5604</v>
      </c>
    </row>
    <row r="44" spans="1:11" ht="12.75">
      <c r="A44" s="6"/>
      <c r="B44" s="7"/>
      <c r="C44" s="5" t="s">
        <v>60</v>
      </c>
      <c r="D44" s="19" t="s">
        <v>97</v>
      </c>
      <c r="E44" s="14">
        <v>115683</v>
      </c>
      <c r="F44" s="14">
        <v>19348</v>
      </c>
      <c r="G44" s="14">
        <v>4553</v>
      </c>
      <c r="H44" s="14">
        <v>13393</v>
      </c>
      <c r="I44" s="14">
        <v>1436</v>
      </c>
      <c r="J44" s="14">
        <v>1070</v>
      </c>
      <c r="K44" s="20">
        <v>11701</v>
      </c>
    </row>
    <row r="45" spans="1:11" ht="12.75">
      <c r="A45" s="6"/>
      <c r="B45" s="7"/>
      <c r="C45" s="5" t="s">
        <v>61</v>
      </c>
      <c r="D45" s="21" t="s">
        <v>98</v>
      </c>
      <c r="E45" s="14">
        <v>57681</v>
      </c>
      <c r="F45" s="14">
        <v>7622</v>
      </c>
      <c r="G45" s="14">
        <v>2092</v>
      </c>
      <c r="H45" s="14">
        <v>6712</v>
      </c>
      <c r="I45" s="14">
        <v>1097</v>
      </c>
      <c r="J45" s="14">
        <v>978</v>
      </c>
      <c r="K45" s="20">
        <v>6388</v>
      </c>
    </row>
    <row r="46" spans="1:11" ht="12.75">
      <c r="A46" s="6"/>
      <c r="B46" s="7"/>
      <c r="C46" s="5" t="s">
        <v>62</v>
      </c>
      <c r="D46" s="21" t="s">
        <v>99</v>
      </c>
      <c r="E46" s="14">
        <v>502788</v>
      </c>
      <c r="F46" s="14">
        <v>53554</v>
      </c>
      <c r="G46" s="14">
        <v>54228</v>
      </c>
      <c r="H46" s="14">
        <v>61741</v>
      </c>
      <c r="I46" s="14">
        <v>14867</v>
      </c>
      <c r="J46" s="14">
        <v>12877</v>
      </c>
      <c r="K46" s="20">
        <v>23220</v>
      </c>
    </row>
    <row r="47" spans="1:11" ht="12.75">
      <c r="A47" s="6"/>
      <c r="B47" s="7"/>
      <c r="C47" s="5" t="s">
        <v>63</v>
      </c>
      <c r="D47" s="21" t="s">
        <v>100</v>
      </c>
      <c r="E47" s="14">
        <v>125737</v>
      </c>
      <c r="F47" s="14">
        <v>43211</v>
      </c>
      <c r="G47" s="14">
        <v>5039</v>
      </c>
      <c r="H47" s="14">
        <v>8963</v>
      </c>
      <c r="I47" s="14">
        <v>14009</v>
      </c>
      <c r="J47" s="14">
        <v>5328</v>
      </c>
      <c r="K47" s="20">
        <v>5147</v>
      </c>
    </row>
    <row r="48" spans="1:11" ht="12.75">
      <c r="A48" s="6"/>
      <c r="B48" s="7"/>
      <c r="C48" s="5" t="s">
        <v>64</v>
      </c>
      <c r="D48" s="21" t="s">
        <v>101</v>
      </c>
      <c r="E48" s="14">
        <v>21053</v>
      </c>
      <c r="F48" s="14">
        <v>3025</v>
      </c>
      <c r="G48" s="14">
        <v>1570</v>
      </c>
      <c r="H48" s="14">
        <v>2180</v>
      </c>
      <c r="I48" s="14">
        <v>543</v>
      </c>
      <c r="J48" s="14">
        <v>288</v>
      </c>
      <c r="K48" s="20">
        <v>1188</v>
      </c>
    </row>
    <row r="49" spans="1:11" ht="12.75">
      <c r="A49" s="6"/>
      <c r="B49" s="7"/>
      <c r="C49" s="5" t="s">
        <v>65</v>
      </c>
      <c r="D49" s="21" t="s">
        <v>102</v>
      </c>
      <c r="E49" s="14">
        <v>48642</v>
      </c>
      <c r="F49" s="14">
        <v>17404</v>
      </c>
      <c r="G49" s="14">
        <v>1472</v>
      </c>
      <c r="H49" s="14">
        <v>4045</v>
      </c>
      <c r="I49" s="14">
        <v>2705</v>
      </c>
      <c r="J49" s="14">
        <v>2991</v>
      </c>
      <c r="K49" s="20">
        <v>3145</v>
      </c>
    </row>
    <row r="50" spans="1:11" ht="12.75">
      <c r="A50" s="6"/>
      <c r="B50" s="7"/>
      <c r="C50" s="5" t="s">
        <v>66</v>
      </c>
      <c r="D50" s="21" t="s">
        <v>103</v>
      </c>
      <c r="E50" s="14">
        <v>93310</v>
      </c>
      <c r="F50" s="14">
        <v>21181</v>
      </c>
      <c r="G50" s="14">
        <v>5126</v>
      </c>
      <c r="H50" s="14">
        <v>10149</v>
      </c>
      <c r="I50" s="14">
        <v>1816</v>
      </c>
      <c r="J50" s="14">
        <v>2577</v>
      </c>
      <c r="K50" s="20">
        <v>6628</v>
      </c>
    </row>
    <row r="51" spans="1:11" ht="12.75">
      <c r="A51" s="6"/>
      <c r="B51" s="8" t="s">
        <v>67</v>
      </c>
      <c r="C51" s="8"/>
      <c r="D51" s="22" t="s">
        <v>104</v>
      </c>
      <c r="E51" s="18">
        <v>1250050</v>
      </c>
      <c r="F51" s="18">
        <v>201953</v>
      </c>
      <c r="G51" s="18">
        <v>98230</v>
      </c>
      <c r="H51" s="18">
        <v>142422</v>
      </c>
      <c r="I51" s="18">
        <v>44737</v>
      </c>
      <c r="J51" s="18">
        <v>34971</v>
      </c>
      <c r="K51" s="23">
        <v>75036</v>
      </c>
    </row>
    <row r="52" spans="1:11" ht="12.75" customHeight="1" thickBot="1">
      <c r="A52" s="9"/>
      <c r="B52" s="10"/>
      <c r="C52" s="10"/>
      <c r="D52" s="29"/>
      <c r="E52" s="15"/>
      <c r="F52" s="15"/>
      <c r="G52" s="15"/>
      <c r="H52" s="15"/>
      <c r="I52" s="15"/>
      <c r="J52" s="15"/>
      <c r="K52" s="17"/>
    </row>
    <row r="53" spans="1:11" ht="12.75">
      <c r="A53" s="6"/>
      <c r="B53" s="8" t="s">
        <v>69</v>
      </c>
      <c r="C53" s="8"/>
      <c r="D53" s="24" t="s">
        <v>68</v>
      </c>
      <c r="E53" s="14">
        <v>92330</v>
      </c>
      <c r="F53" s="18">
        <v>17176</v>
      </c>
      <c r="G53" s="18">
        <v>4071</v>
      </c>
      <c r="H53" s="18">
        <v>6642</v>
      </c>
      <c r="I53" s="18">
        <v>4415</v>
      </c>
      <c r="J53" s="18">
        <v>3654</v>
      </c>
      <c r="K53" s="23">
        <v>6032</v>
      </c>
    </row>
    <row r="54" spans="1:11" ht="12.75" customHeight="1" thickBot="1">
      <c r="A54" s="9"/>
      <c r="B54" s="10"/>
      <c r="C54" s="10"/>
      <c r="D54" s="24"/>
      <c r="E54" s="18"/>
      <c r="F54" s="18"/>
      <c r="G54" s="18"/>
      <c r="H54" s="18"/>
      <c r="I54" s="18"/>
      <c r="J54" s="18"/>
      <c r="K54" s="23"/>
    </row>
    <row r="55" spans="1:11" ht="12.75">
      <c r="A55" s="3" t="s">
        <v>13</v>
      </c>
      <c r="B55" s="4" t="s">
        <v>5</v>
      </c>
      <c r="C55" s="5" t="s">
        <v>14</v>
      </c>
      <c r="D55" s="25" t="s">
        <v>105</v>
      </c>
      <c r="E55" s="32">
        <v>9436.182358560662</v>
      </c>
      <c r="F55" s="35">
        <v>1418.2545377348476</v>
      </c>
      <c r="G55" s="35">
        <v>489.77857976860207</v>
      </c>
      <c r="H55" s="35">
        <v>1026.6319923574993</v>
      </c>
      <c r="I55" s="35">
        <v>565.8995860312069</v>
      </c>
      <c r="J55" s="35">
        <v>335.5333828680607</v>
      </c>
      <c r="K55" s="106">
        <v>682.0842798004458</v>
      </c>
    </row>
    <row r="56" spans="1:11" ht="12.75">
      <c r="A56" s="6"/>
      <c r="B56" s="7"/>
      <c r="C56" s="5" t="s">
        <v>15</v>
      </c>
      <c r="D56" s="19" t="s">
        <v>106</v>
      </c>
      <c r="E56" s="14">
        <v>91657.5612075875</v>
      </c>
      <c r="F56" s="36">
        <v>12298</v>
      </c>
      <c r="G56" s="36">
        <v>6805</v>
      </c>
      <c r="H56" s="36">
        <v>7092</v>
      </c>
      <c r="I56" s="36">
        <v>3361.5612075874965</v>
      </c>
      <c r="J56" s="36">
        <v>2714</v>
      </c>
      <c r="K56" s="61">
        <v>2938</v>
      </c>
    </row>
    <row r="57" spans="1:11" ht="12.75">
      <c r="A57" s="6"/>
      <c r="B57" s="7"/>
      <c r="C57" s="5" t="s">
        <v>16</v>
      </c>
      <c r="D57" s="21" t="s">
        <v>107</v>
      </c>
      <c r="E57" s="14">
        <v>12057.270696670266</v>
      </c>
      <c r="F57" s="36">
        <v>5890.840156107282</v>
      </c>
      <c r="G57" s="36">
        <v>349.4057128622436</v>
      </c>
      <c r="H57" s="36">
        <v>472</v>
      </c>
      <c r="I57" s="36">
        <v>689.8009632151458</v>
      </c>
      <c r="J57" s="36">
        <v>1768.052976833015</v>
      </c>
      <c r="K57" s="61">
        <v>147.17088765257827</v>
      </c>
    </row>
    <row r="58" spans="1:11" ht="12.75">
      <c r="A58" s="6"/>
      <c r="B58" s="7"/>
      <c r="C58" s="5" t="s">
        <v>23</v>
      </c>
      <c r="D58" s="21" t="s">
        <v>108</v>
      </c>
      <c r="E58" s="14">
        <v>12909.447882736156</v>
      </c>
      <c r="F58" s="36">
        <v>2038.3685435086086</v>
      </c>
      <c r="G58" s="36">
        <v>1009.1726384364821</v>
      </c>
      <c r="H58" s="36">
        <v>1336</v>
      </c>
      <c r="I58" s="36">
        <v>674.7840856212192</v>
      </c>
      <c r="J58" s="36">
        <v>544.63285248953</v>
      </c>
      <c r="K58" s="61">
        <v>421.4897626803164</v>
      </c>
    </row>
    <row r="59" spans="1:11" ht="12.75">
      <c r="A59" s="6"/>
      <c r="B59" s="7"/>
      <c r="C59" s="5" t="s">
        <v>17</v>
      </c>
      <c r="D59" s="21" t="s">
        <v>109</v>
      </c>
      <c r="E59" s="14">
        <v>227589.85570661942</v>
      </c>
      <c r="F59" s="36">
        <v>77709</v>
      </c>
      <c r="G59" s="36">
        <v>7330.469304144418</v>
      </c>
      <c r="H59" s="36">
        <v>14831.088769635715</v>
      </c>
      <c r="I59" s="36">
        <v>18670.477116262966</v>
      </c>
      <c r="J59" s="36">
        <v>13825.201051085041</v>
      </c>
      <c r="K59" s="61">
        <v>7500.619465491298</v>
      </c>
    </row>
    <row r="60" spans="1:11" ht="12.75">
      <c r="A60" s="6"/>
      <c r="B60" s="8" t="s">
        <v>22</v>
      </c>
      <c r="C60" s="8"/>
      <c r="D60" s="24" t="s">
        <v>5</v>
      </c>
      <c r="E60" s="18">
        <v>353650.317852174</v>
      </c>
      <c r="F60" s="41">
        <v>99354.46323735073</v>
      </c>
      <c r="G60" s="41">
        <v>15983.826235211745</v>
      </c>
      <c r="H60" s="41">
        <v>24757.720761993216</v>
      </c>
      <c r="I60" s="41">
        <v>23962.522958718037</v>
      </c>
      <c r="J60" s="41">
        <v>19187.420263275646</v>
      </c>
      <c r="K60" s="108">
        <v>11689.364395624638</v>
      </c>
    </row>
    <row r="61" spans="1:11" ht="12.75" customHeight="1" thickBot="1">
      <c r="A61" s="9"/>
      <c r="B61" s="10"/>
      <c r="C61" s="10"/>
      <c r="D61" s="24"/>
      <c r="E61" s="18"/>
      <c r="F61" s="18"/>
      <c r="G61" s="18"/>
      <c r="H61" s="18"/>
      <c r="I61" s="18"/>
      <c r="J61" s="18"/>
      <c r="K61" s="23"/>
    </row>
    <row r="62" spans="1:11" ht="12.75">
      <c r="A62" s="3" t="s">
        <v>15</v>
      </c>
      <c r="B62" s="4" t="s">
        <v>70</v>
      </c>
      <c r="C62" s="5" t="s">
        <v>39</v>
      </c>
      <c r="D62" s="25" t="s">
        <v>110</v>
      </c>
      <c r="E62" s="32">
        <v>5131</v>
      </c>
      <c r="F62" s="32">
        <v>1341</v>
      </c>
      <c r="G62" s="32">
        <v>176</v>
      </c>
      <c r="H62" s="32">
        <v>257</v>
      </c>
      <c r="I62" s="32">
        <v>335</v>
      </c>
      <c r="J62" s="32">
        <v>213</v>
      </c>
      <c r="K62" s="38">
        <v>269</v>
      </c>
    </row>
    <row r="63" spans="1:11" ht="12.75" customHeight="1">
      <c r="A63" s="6"/>
      <c r="B63" s="7"/>
      <c r="C63" s="5" t="s">
        <v>13</v>
      </c>
      <c r="D63" s="19" t="s">
        <v>111</v>
      </c>
      <c r="E63" s="14">
        <v>21457</v>
      </c>
      <c r="F63" s="14">
        <v>3272</v>
      </c>
      <c r="G63" s="14">
        <v>1266</v>
      </c>
      <c r="H63" s="14">
        <v>1878</v>
      </c>
      <c r="I63" s="14">
        <v>868</v>
      </c>
      <c r="J63" s="14">
        <v>152</v>
      </c>
      <c r="K63" s="20">
        <v>1340</v>
      </c>
    </row>
    <row r="64" spans="1:11" ht="12.75">
      <c r="A64" s="6"/>
      <c r="B64" s="7"/>
      <c r="C64" s="5" t="s">
        <v>71</v>
      </c>
      <c r="D64" s="21" t="s">
        <v>112</v>
      </c>
      <c r="E64" s="14">
        <v>22078</v>
      </c>
      <c r="F64" s="110">
        <v>8546</v>
      </c>
      <c r="G64" s="14">
        <v>653</v>
      </c>
      <c r="H64" s="14">
        <v>1784</v>
      </c>
      <c r="I64" s="14">
        <v>1195</v>
      </c>
      <c r="J64" s="14">
        <v>1217</v>
      </c>
      <c r="K64" s="20">
        <v>1506</v>
      </c>
    </row>
    <row r="65" spans="1:11" ht="12.75">
      <c r="A65" s="6"/>
      <c r="B65" s="8" t="s">
        <v>72</v>
      </c>
      <c r="C65" s="8"/>
      <c r="D65" s="24" t="s">
        <v>113</v>
      </c>
      <c r="E65" s="18">
        <v>48666</v>
      </c>
      <c r="F65" s="18">
        <v>13159</v>
      </c>
      <c r="G65" s="18">
        <v>2095</v>
      </c>
      <c r="H65" s="18">
        <v>3919</v>
      </c>
      <c r="I65" s="18">
        <v>2398</v>
      </c>
      <c r="J65" s="18">
        <v>1582</v>
      </c>
      <c r="K65" s="23">
        <v>3115</v>
      </c>
    </row>
    <row r="66" spans="1:11" ht="12.75" customHeight="1" thickBot="1">
      <c r="A66" s="9"/>
      <c r="B66" s="10"/>
      <c r="C66" s="10"/>
      <c r="D66" s="16"/>
      <c r="E66" s="15"/>
      <c r="F66" s="15"/>
      <c r="G66" s="15"/>
      <c r="H66" s="15"/>
      <c r="I66" s="15"/>
      <c r="J66" s="15"/>
      <c r="K66" s="17"/>
    </row>
    <row r="67" spans="1:11" ht="12.75">
      <c r="A67" s="6"/>
      <c r="B67" s="8" t="s">
        <v>73</v>
      </c>
      <c r="C67" s="8"/>
      <c r="D67" s="24" t="s">
        <v>114</v>
      </c>
      <c r="E67" s="32">
        <v>57349</v>
      </c>
      <c r="F67" s="27">
        <v>25514</v>
      </c>
      <c r="G67" s="27">
        <v>5674</v>
      </c>
      <c r="H67" s="27">
        <v>4768</v>
      </c>
      <c r="I67" s="27">
        <v>6117</v>
      </c>
      <c r="J67" s="27">
        <v>3810</v>
      </c>
      <c r="K67" s="28">
        <v>1487</v>
      </c>
    </row>
    <row r="68" spans="1:11" ht="12.75" customHeight="1" thickBot="1">
      <c r="A68" s="9"/>
      <c r="B68" s="10"/>
      <c r="C68" s="10"/>
      <c r="D68" s="24"/>
      <c r="E68" s="15"/>
      <c r="F68" s="15"/>
      <c r="G68" s="15"/>
      <c r="H68" s="15"/>
      <c r="I68" s="15"/>
      <c r="J68" s="15"/>
      <c r="K68" s="17"/>
    </row>
    <row r="69" spans="1:11" ht="12.75">
      <c r="A69" s="3" t="s">
        <v>33</v>
      </c>
      <c r="B69" s="4" t="s">
        <v>74</v>
      </c>
      <c r="C69" s="5" t="s">
        <v>49</v>
      </c>
      <c r="D69" s="25" t="s">
        <v>115</v>
      </c>
      <c r="E69" s="32">
        <v>285632</v>
      </c>
      <c r="F69" s="111">
        <v>55481</v>
      </c>
      <c r="G69" s="56">
        <v>5924</v>
      </c>
      <c r="H69" s="111">
        <v>11577</v>
      </c>
      <c r="I69" s="56">
        <v>6583</v>
      </c>
      <c r="J69" s="56">
        <v>3656</v>
      </c>
      <c r="K69" s="57">
        <v>14157</v>
      </c>
    </row>
    <row r="70" spans="1:11" ht="12.75">
      <c r="A70" s="6"/>
      <c r="B70" s="7"/>
      <c r="C70" s="5" t="s">
        <v>58</v>
      </c>
      <c r="D70" s="21" t="s">
        <v>116</v>
      </c>
      <c r="E70" s="14">
        <v>501605</v>
      </c>
      <c r="F70" s="112">
        <v>106321</v>
      </c>
      <c r="G70" s="54">
        <v>11267</v>
      </c>
      <c r="H70" s="112">
        <v>28549</v>
      </c>
      <c r="I70" s="54">
        <v>12547</v>
      </c>
      <c r="J70" s="54">
        <v>7204</v>
      </c>
      <c r="K70" s="58">
        <v>24987</v>
      </c>
    </row>
    <row r="71" spans="1:11" ht="12.75">
      <c r="A71" s="6"/>
      <c r="B71" s="8" t="s">
        <v>75</v>
      </c>
      <c r="C71" s="8"/>
      <c r="D71" s="24" t="s">
        <v>74</v>
      </c>
      <c r="E71" s="55">
        <v>787237</v>
      </c>
      <c r="F71" s="55">
        <v>161802</v>
      </c>
      <c r="G71" s="55">
        <v>17191</v>
      </c>
      <c r="H71" s="55">
        <v>40126</v>
      </c>
      <c r="I71" s="55">
        <v>19130</v>
      </c>
      <c r="J71" s="55">
        <v>10860</v>
      </c>
      <c r="K71" s="59">
        <v>39144</v>
      </c>
    </row>
    <row r="72" spans="1:11" ht="12.75" customHeight="1" thickBot="1">
      <c r="A72" s="9"/>
      <c r="B72" s="10"/>
      <c r="C72" s="10"/>
      <c r="D72" s="24"/>
      <c r="E72" s="15"/>
      <c r="F72" s="15"/>
      <c r="G72" s="15"/>
      <c r="H72" s="15"/>
      <c r="I72" s="15"/>
      <c r="J72" s="15"/>
      <c r="K72" s="17"/>
    </row>
    <row r="73" spans="1:11" ht="12.75">
      <c r="A73" s="3" t="s">
        <v>16</v>
      </c>
      <c r="B73" s="4" t="s">
        <v>2</v>
      </c>
      <c r="C73" s="5" t="s">
        <v>24</v>
      </c>
      <c r="D73" s="42" t="s">
        <v>117</v>
      </c>
      <c r="E73" s="32">
        <v>1743</v>
      </c>
      <c r="F73" s="32">
        <v>588.8640722378394</v>
      </c>
      <c r="G73" s="32">
        <v>92.33729550102244</v>
      </c>
      <c r="H73" s="32">
        <v>139.79863226113818</v>
      </c>
      <c r="I73" s="32">
        <v>164</v>
      </c>
      <c r="J73" s="32">
        <v>28.583692619555954</v>
      </c>
      <c r="K73" s="38">
        <v>150.41630738044404</v>
      </c>
    </row>
    <row r="74" spans="1:11" ht="12.75">
      <c r="A74" s="6"/>
      <c r="B74" s="7"/>
      <c r="C74" s="5" t="s">
        <v>25</v>
      </c>
      <c r="D74" s="19" t="s">
        <v>118</v>
      </c>
      <c r="E74" s="14">
        <v>148378</v>
      </c>
      <c r="F74" s="14">
        <v>11112.196212293642</v>
      </c>
      <c r="G74" s="14">
        <v>11024.233652862978</v>
      </c>
      <c r="H74" s="14">
        <v>17342.57013484338</v>
      </c>
      <c r="I74" s="14">
        <v>5188</v>
      </c>
      <c r="J74" s="14">
        <v>3032.254134411749</v>
      </c>
      <c r="K74" s="20">
        <v>9488.745865588251</v>
      </c>
    </row>
    <row r="75" spans="1:11" ht="12.75">
      <c r="A75" s="6"/>
      <c r="B75" s="7"/>
      <c r="C75" s="5" t="s">
        <v>26</v>
      </c>
      <c r="D75" s="19" t="s">
        <v>119</v>
      </c>
      <c r="E75" s="14">
        <v>139826</v>
      </c>
      <c r="F75" s="14">
        <v>7514.048759461634</v>
      </c>
      <c r="G75" s="14">
        <v>7273.748006134965</v>
      </c>
      <c r="H75" s="14">
        <v>19594.2032344034</v>
      </c>
      <c r="I75" s="14">
        <v>2270</v>
      </c>
      <c r="J75" s="14">
        <v>1932.4886342634836</v>
      </c>
      <c r="K75" s="20">
        <v>13360.511365736518</v>
      </c>
    </row>
    <row r="76" spans="1:11" ht="12.75">
      <c r="A76" s="6"/>
      <c r="B76" s="7"/>
      <c r="C76" s="5" t="s">
        <v>27</v>
      </c>
      <c r="D76" s="21" t="s">
        <v>120</v>
      </c>
      <c r="E76" s="14">
        <v>20197</v>
      </c>
      <c r="F76" s="14">
        <v>2608.631361878935</v>
      </c>
      <c r="G76" s="14">
        <v>542.2717535787318</v>
      </c>
      <c r="H76" s="14">
        <v>2652.096884542333</v>
      </c>
      <c r="I76" s="14">
        <v>691</v>
      </c>
      <c r="J76" s="14">
        <v>369.28410550782087</v>
      </c>
      <c r="K76" s="20">
        <v>2174.7158944921794</v>
      </c>
    </row>
    <row r="77" spans="1:11" ht="12.75">
      <c r="A77" s="6"/>
      <c r="B77" s="7"/>
      <c r="C77" s="5" t="s">
        <v>28</v>
      </c>
      <c r="D77" s="21" t="s">
        <v>121</v>
      </c>
      <c r="E77" s="14">
        <v>60333</v>
      </c>
      <c r="F77" s="14">
        <v>1646.4014685439195</v>
      </c>
      <c r="G77" s="14">
        <v>4498.505150817993</v>
      </c>
      <c r="H77" s="14">
        <v>7070.093380638087</v>
      </c>
      <c r="I77" s="14">
        <v>1568</v>
      </c>
      <c r="J77" s="14">
        <v>1040.030198654609</v>
      </c>
      <c r="K77" s="20">
        <v>4135.969801345391</v>
      </c>
    </row>
    <row r="78" spans="1:11" ht="12.75">
      <c r="A78" s="6"/>
      <c r="B78" s="7"/>
      <c r="C78" s="5" t="s">
        <v>29</v>
      </c>
      <c r="D78" s="19" t="s">
        <v>122</v>
      </c>
      <c r="E78" s="14">
        <v>37239</v>
      </c>
      <c r="F78" s="14">
        <v>1943.2356734682114</v>
      </c>
      <c r="G78" s="14">
        <v>2823.002952453986</v>
      </c>
      <c r="H78" s="14">
        <v>4546.761374077802</v>
      </c>
      <c r="I78" s="14">
        <v>2103</v>
      </c>
      <c r="J78" s="14">
        <v>670.8871799431832</v>
      </c>
      <c r="K78" s="20">
        <v>3152.1128200568164</v>
      </c>
    </row>
    <row r="79" spans="1:11" ht="12.75">
      <c r="A79" s="6"/>
      <c r="B79" s="7"/>
      <c r="C79" s="5" t="s">
        <v>18</v>
      </c>
      <c r="D79" s="19" t="s">
        <v>123</v>
      </c>
      <c r="E79" s="14">
        <v>16576</v>
      </c>
      <c r="F79" s="14">
        <v>2129.036823176207</v>
      </c>
      <c r="G79" s="14">
        <v>1120.6389953987723</v>
      </c>
      <c r="H79" s="14">
        <v>2040.3241814250207</v>
      </c>
      <c r="I79" s="14">
        <v>470</v>
      </c>
      <c r="J79" s="14">
        <v>338.19026667128054</v>
      </c>
      <c r="K79" s="20">
        <v>1004.8097333287194</v>
      </c>
    </row>
    <row r="80" spans="1:11" ht="12.75">
      <c r="A80" s="6"/>
      <c r="B80" s="7"/>
      <c r="C80" s="5" t="s">
        <v>30</v>
      </c>
      <c r="D80" s="21" t="s">
        <v>124</v>
      </c>
      <c r="E80" s="14">
        <v>110064</v>
      </c>
      <c r="F80" s="14">
        <v>8930.82426359176</v>
      </c>
      <c r="G80" s="14">
        <v>7519.2558537832265</v>
      </c>
      <c r="H80" s="14">
        <v>12786.919882625014</v>
      </c>
      <c r="I80" s="14">
        <v>4441</v>
      </c>
      <c r="J80" s="14">
        <v>2111.5030539218697</v>
      </c>
      <c r="K80" s="20">
        <v>7571.49694607813</v>
      </c>
    </row>
    <row r="81" spans="1:11" ht="12.75">
      <c r="A81" s="6"/>
      <c r="B81" s="8" t="s">
        <v>19</v>
      </c>
      <c r="C81" s="8"/>
      <c r="D81" s="24" t="s">
        <v>2</v>
      </c>
      <c r="E81" s="18">
        <v>534356</v>
      </c>
      <c r="F81" s="18">
        <v>36473.238634652145</v>
      </c>
      <c r="G81" s="18">
        <v>34893.993660531676</v>
      </c>
      <c r="H81" s="18">
        <v>66172.76770481619</v>
      </c>
      <c r="I81" s="18">
        <v>16895</v>
      </c>
      <c r="J81" s="18">
        <v>9523.221265993552</v>
      </c>
      <c r="K81" s="23">
        <v>41038.778734006446</v>
      </c>
    </row>
    <row r="82" spans="1:11" ht="13.5" thickBot="1">
      <c r="A82" s="9"/>
      <c r="B82" s="10"/>
      <c r="C82" s="10"/>
      <c r="D82" s="24"/>
      <c r="E82" s="18"/>
      <c r="F82" s="18"/>
      <c r="G82" s="18"/>
      <c r="H82" s="18"/>
      <c r="I82" s="18"/>
      <c r="J82" s="18"/>
      <c r="K82" s="23"/>
    </row>
    <row r="83" spans="1:11" ht="12.75" customHeight="1">
      <c r="A83" s="3" t="s">
        <v>54</v>
      </c>
      <c r="B83" s="4" t="s">
        <v>76</v>
      </c>
      <c r="C83" s="5" t="s">
        <v>77</v>
      </c>
      <c r="D83" s="25" t="s">
        <v>125</v>
      </c>
      <c r="E83" s="32">
        <v>12392</v>
      </c>
      <c r="F83" s="46">
        <v>927</v>
      </c>
      <c r="G83" s="46">
        <v>1201</v>
      </c>
      <c r="H83" s="46">
        <v>1441</v>
      </c>
      <c r="I83" s="46">
        <v>886</v>
      </c>
      <c r="J83" s="46">
        <v>402</v>
      </c>
      <c r="K83" s="113">
        <v>1023</v>
      </c>
    </row>
    <row r="84" spans="1:11" ht="13.5" customHeight="1">
      <c r="A84" s="6"/>
      <c r="B84" s="7"/>
      <c r="C84" s="5" t="s">
        <v>78</v>
      </c>
      <c r="D84" s="21" t="s">
        <v>126</v>
      </c>
      <c r="E84" s="14">
        <v>6995</v>
      </c>
      <c r="F84" s="47">
        <v>1091</v>
      </c>
      <c r="G84" s="47">
        <v>278</v>
      </c>
      <c r="H84" s="47">
        <v>710</v>
      </c>
      <c r="I84" s="47">
        <v>612</v>
      </c>
      <c r="J84" s="47">
        <v>100</v>
      </c>
      <c r="K84" s="68">
        <v>632</v>
      </c>
    </row>
    <row r="85" spans="1:11" ht="13.5" thickBot="1">
      <c r="A85" s="6"/>
      <c r="B85" s="8" t="s">
        <v>79</v>
      </c>
      <c r="C85" s="8"/>
      <c r="D85" s="16" t="s">
        <v>76</v>
      </c>
      <c r="E85" s="15">
        <v>19387</v>
      </c>
      <c r="F85" s="53">
        <v>2018</v>
      </c>
      <c r="G85" s="53">
        <v>1479</v>
      </c>
      <c r="H85" s="53">
        <v>2151</v>
      </c>
      <c r="I85" s="53">
        <v>1498</v>
      </c>
      <c r="J85" s="53">
        <v>502</v>
      </c>
      <c r="K85" s="69">
        <v>1655</v>
      </c>
    </row>
    <row r="86" spans="1:11" ht="13.5" thickBot="1">
      <c r="A86" s="9"/>
      <c r="B86" s="10"/>
      <c r="C86" s="10"/>
      <c r="D86" s="114"/>
      <c r="E86" s="115"/>
      <c r="F86" s="115"/>
      <c r="G86" s="115"/>
      <c r="H86" s="115"/>
      <c r="I86" s="115"/>
      <c r="J86" s="115"/>
      <c r="K86" s="115"/>
    </row>
    <row r="87" spans="1:11" ht="13.5" thickBot="1">
      <c r="A87" s="11" t="s">
        <v>0</v>
      </c>
      <c r="B87" s="12"/>
      <c r="C87" s="12"/>
      <c r="D87" s="116" t="s">
        <v>127</v>
      </c>
      <c r="E87" s="117">
        <v>5923112.317852174</v>
      </c>
      <c r="F87" s="117">
        <v>1379928.2929438287</v>
      </c>
      <c r="G87" s="117">
        <v>225712.55608192636</v>
      </c>
      <c r="H87" s="117">
        <v>472394.87354282575</v>
      </c>
      <c r="I87" s="117">
        <v>167793.04586973754</v>
      </c>
      <c r="J87" s="117">
        <v>130483.56065147638</v>
      </c>
      <c r="K87" s="117">
        <v>476429.94053751056</v>
      </c>
    </row>
    <row r="88" spans="5:11" ht="13.5" thickTop="1">
      <c r="E88" s="13"/>
      <c r="F88" s="13"/>
      <c r="G88" s="13"/>
      <c r="H88" s="13"/>
      <c r="I88" s="13"/>
      <c r="J88" s="13"/>
      <c r="K88" s="13"/>
    </row>
    <row r="89" spans="5:10" ht="12.75">
      <c r="E89" s="13"/>
      <c r="J89" s="13"/>
    </row>
    <row r="91" ht="12.75">
      <c r="I91" s="13"/>
    </row>
  </sheetData>
  <sheetProtection/>
  <mergeCells count="11">
    <mergeCell ref="G8:H8"/>
    <mergeCell ref="I8:I9"/>
    <mergeCell ref="J8:K8"/>
    <mergeCell ref="D4:K4"/>
    <mergeCell ref="D6:K6"/>
    <mergeCell ref="D7:D9"/>
    <mergeCell ref="D5:K5"/>
    <mergeCell ref="E7:E9"/>
    <mergeCell ref="F7:H7"/>
    <mergeCell ref="I7:K7"/>
    <mergeCell ref="F8:F9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view="pageBreakPreview" zoomScale="75" zoomScaleSheetLayoutView="75" workbookViewId="0" topLeftCell="A58">
      <selection activeCell="D85" sqref="D85"/>
    </sheetView>
  </sheetViews>
  <sheetFormatPr defaultColWidth="11.421875" defaultRowHeight="12.75"/>
  <cols>
    <col min="1" max="1" width="27.57421875" style="0" customWidth="1"/>
    <col min="2" max="2" width="12.57421875" style="0" customWidth="1"/>
  </cols>
  <sheetData>
    <row r="1" ht="15">
      <c r="C1" s="33" t="s">
        <v>144</v>
      </c>
    </row>
    <row r="2" ht="12.75">
      <c r="C2" s="34" t="s">
        <v>143</v>
      </c>
    </row>
    <row r="5" spans="1:6" ht="15.75">
      <c r="A5" s="118" t="s">
        <v>145</v>
      </c>
      <c r="B5" s="118"/>
      <c r="C5" s="118"/>
      <c r="D5" s="118"/>
      <c r="E5" s="118"/>
      <c r="F5" s="118"/>
    </row>
    <row r="6" spans="1:6" ht="12.75">
      <c r="A6" s="76" t="s">
        <v>129</v>
      </c>
      <c r="B6" s="77"/>
      <c r="C6" s="77"/>
      <c r="D6" s="77"/>
      <c r="E6" s="77"/>
      <c r="F6" s="77"/>
    </row>
    <row r="7" spans="1:6" ht="13.5" thickBot="1">
      <c r="A7" s="82" t="s">
        <v>149</v>
      </c>
      <c r="B7" s="78"/>
      <c r="C7" s="78"/>
      <c r="D7" s="78"/>
      <c r="E7" s="78"/>
      <c r="F7" s="78"/>
    </row>
    <row r="8" spans="1:6" ht="12.75">
      <c r="A8" s="119" t="s">
        <v>128</v>
      </c>
      <c r="B8" s="120" t="s">
        <v>140</v>
      </c>
      <c r="C8" s="121"/>
      <c r="D8" s="121"/>
      <c r="E8" s="121"/>
      <c r="F8" s="122"/>
    </row>
    <row r="9" spans="1:6" ht="12.75">
      <c r="A9" s="123"/>
      <c r="B9" s="124" t="s">
        <v>135</v>
      </c>
      <c r="C9" s="125" t="s">
        <v>141</v>
      </c>
      <c r="D9" s="126"/>
      <c r="E9" s="127" t="s">
        <v>142</v>
      </c>
      <c r="F9" s="128"/>
    </row>
    <row r="10" spans="1:6" ht="13.5" thickBot="1">
      <c r="A10" s="123"/>
      <c r="B10" s="124"/>
      <c r="C10" s="129" t="s">
        <v>138</v>
      </c>
      <c r="D10" s="129" t="s">
        <v>146</v>
      </c>
      <c r="E10" s="130" t="s">
        <v>147</v>
      </c>
      <c r="F10" s="131" t="s">
        <v>146</v>
      </c>
    </row>
    <row r="11" spans="1:6" ht="12.75">
      <c r="A11" s="49" t="s">
        <v>80</v>
      </c>
      <c r="B11" s="37">
        <v>1093.4361550955664</v>
      </c>
      <c r="C11" s="37">
        <v>638.3618637595727</v>
      </c>
      <c r="D11" s="37">
        <v>2165.3090663765943</v>
      </c>
      <c r="E11" s="37">
        <v>134977.8200625818</v>
      </c>
      <c r="F11" s="60">
        <v>47196.54989907157</v>
      </c>
    </row>
    <row r="12" spans="1:6" ht="12.75">
      <c r="A12" s="50" t="s">
        <v>81</v>
      </c>
      <c r="B12" s="31">
        <v>2500.783311162062</v>
      </c>
      <c r="C12" s="31">
        <v>1161.208636986188</v>
      </c>
      <c r="D12" s="31">
        <v>2380.500573262351</v>
      </c>
      <c r="E12" s="31">
        <v>148291.6939242519</v>
      </c>
      <c r="F12" s="63">
        <v>96857.78903094599</v>
      </c>
    </row>
    <row r="13" spans="1:6" ht="12.75">
      <c r="A13" s="50" t="s">
        <v>82</v>
      </c>
      <c r="B13" s="31">
        <v>696.8586802548833</v>
      </c>
      <c r="C13" s="31">
        <v>289.06009502192785</v>
      </c>
      <c r="D13" s="31">
        <v>51.58311459987265</v>
      </c>
      <c r="E13" s="31">
        <v>3294.506470199414</v>
      </c>
      <c r="F13" s="63">
        <v>20741.765033871434</v>
      </c>
    </row>
    <row r="14" spans="1:6" ht="12.75">
      <c r="A14" s="50" t="s">
        <v>83</v>
      </c>
      <c r="B14" s="31">
        <v>441.6177459202849</v>
      </c>
      <c r="C14" s="31">
        <v>189.97724388151886</v>
      </c>
      <c r="D14" s="31">
        <v>589.4282029736862</v>
      </c>
      <c r="E14" s="31">
        <v>39817.688736112425</v>
      </c>
      <c r="F14" s="63">
        <v>13506.06716167705</v>
      </c>
    </row>
    <row r="15" spans="1:6" ht="13.5" thickBot="1">
      <c r="A15" s="48" t="s">
        <v>32</v>
      </c>
      <c r="B15" s="64">
        <f>SUM(B11:B14)</f>
        <v>4732.695892432796</v>
      </c>
      <c r="C15" s="64">
        <f>SUM(C11:C14)</f>
        <v>2278.607839649207</v>
      </c>
      <c r="D15" s="64">
        <f>SUM(D11:D14)</f>
        <v>5186.820957212503</v>
      </c>
      <c r="E15" s="64">
        <f>SUM(E11:E14)</f>
        <v>326381.70919314557</v>
      </c>
      <c r="F15" s="65">
        <f>SUM(F11:F14)</f>
        <v>178302.17112556603</v>
      </c>
    </row>
    <row r="16" spans="1:6" ht="12.75">
      <c r="A16" s="39"/>
      <c r="B16" s="37"/>
      <c r="C16" s="37"/>
      <c r="D16" s="37"/>
      <c r="E16" s="37"/>
      <c r="F16" s="60"/>
    </row>
    <row r="17" spans="1:6" ht="13.5" thickBot="1">
      <c r="A17" s="48" t="s">
        <v>84</v>
      </c>
      <c r="B17" s="64">
        <v>7778</v>
      </c>
      <c r="C17" s="64">
        <v>1242</v>
      </c>
      <c r="D17" s="64">
        <f>5914+59+13525</f>
        <v>19498</v>
      </c>
      <c r="E17" s="64">
        <f>74052+1041</f>
        <v>75093</v>
      </c>
      <c r="F17" s="65">
        <v>134071</v>
      </c>
    </row>
    <row r="18" spans="1:6" ht="12.75">
      <c r="A18" s="39"/>
      <c r="B18" s="52"/>
      <c r="C18" s="52"/>
      <c r="D18" s="52"/>
      <c r="E18" s="52"/>
      <c r="F18" s="132"/>
    </row>
    <row r="19" spans="1:6" ht="13.5" thickBot="1">
      <c r="A19" s="51" t="s">
        <v>40</v>
      </c>
      <c r="B19" s="40">
        <v>6665</v>
      </c>
      <c r="C19" s="40">
        <v>1314</v>
      </c>
      <c r="D19" s="43">
        <f>37950+445+72169</f>
        <v>110564</v>
      </c>
      <c r="E19" s="40">
        <f>38332+307</f>
        <v>38639</v>
      </c>
      <c r="F19" s="133">
        <v>20315</v>
      </c>
    </row>
    <row r="20" spans="1:6" ht="13.5" thickBot="1">
      <c r="A20" s="39"/>
      <c r="B20" s="52"/>
      <c r="C20" s="52"/>
      <c r="D20" s="52"/>
      <c r="E20" s="52"/>
      <c r="F20" s="132"/>
    </row>
    <row r="21" spans="1:6" ht="12.75">
      <c r="A21" s="49" t="s">
        <v>85</v>
      </c>
      <c r="B21" s="37">
        <v>668</v>
      </c>
      <c r="C21" s="37">
        <v>86</v>
      </c>
      <c r="D21" s="37">
        <f>811+1715</f>
        <v>2526</v>
      </c>
      <c r="E21" s="37">
        <v>5068</v>
      </c>
      <c r="F21" s="60">
        <v>15235</v>
      </c>
    </row>
    <row r="22" spans="1:6" ht="12.75">
      <c r="A22" s="50" t="s">
        <v>86</v>
      </c>
      <c r="B22" s="31">
        <v>1799</v>
      </c>
      <c r="C22" s="31">
        <v>63</v>
      </c>
      <c r="D22" s="31">
        <f>963+1840</f>
        <v>2803</v>
      </c>
      <c r="E22" s="31">
        <v>9765</v>
      </c>
      <c r="F22" s="63">
        <v>15253</v>
      </c>
    </row>
    <row r="23" spans="1:6" ht="12.75">
      <c r="A23" s="50" t="s">
        <v>87</v>
      </c>
      <c r="B23" s="31">
        <v>1737</v>
      </c>
      <c r="C23" s="31">
        <v>80</v>
      </c>
      <c r="D23" s="31">
        <f>933+2050</f>
        <v>2983</v>
      </c>
      <c r="E23" s="31">
        <v>7811</v>
      </c>
      <c r="F23" s="63">
        <v>17203</v>
      </c>
    </row>
    <row r="24" spans="1:6" ht="13.5" thickBot="1">
      <c r="A24" s="48" t="s">
        <v>42</v>
      </c>
      <c r="B24" s="64">
        <f>SUM(B21:B23)</f>
        <v>4204</v>
      </c>
      <c r="C24" s="64">
        <f>SUM(C21:C23)</f>
        <v>229</v>
      </c>
      <c r="D24" s="64">
        <f>SUM(D21:D23)</f>
        <v>8312</v>
      </c>
      <c r="E24" s="64">
        <f>SUM(E21:E23)</f>
        <v>22644</v>
      </c>
      <c r="F24" s="65">
        <f>SUM(F21:F23)</f>
        <v>47691</v>
      </c>
    </row>
    <row r="25" spans="1:6" ht="12.75">
      <c r="A25" s="39"/>
      <c r="B25" s="37"/>
      <c r="C25" s="37"/>
      <c r="D25" s="37"/>
      <c r="E25" s="37"/>
      <c r="F25" s="60"/>
    </row>
    <row r="26" spans="1:6" ht="13.5" thickBot="1">
      <c r="A26" s="48" t="s">
        <v>47</v>
      </c>
      <c r="B26" s="64">
        <v>2002</v>
      </c>
      <c r="C26" s="64">
        <v>0</v>
      </c>
      <c r="D26" s="64">
        <v>1965</v>
      </c>
      <c r="E26" s="64">
        <v>23196</v>
      </c>
      <c r="F26" s="65">
        <v>31142</v>
      </c>
    </row>
    <row r="27" spans="1:6" ht="12.75">
      <c r="A27" s="39"/>
      <c r="B27" s="37"/>
      <c r="C27" s="37"/>
      <c r="D27" s="37"/>
      <c r="E27" s="37"/>
      <c r="F27" s="60"/>
    </row>
    <row r="28" spans="1:6" ht="13.5" thickBot="1">
      <c r="A28" s="51" t="s">
        <v>50</v>
      </c>
      <c r="B28" s="40">
        <v>668</v>
      </c>
      <c r="C28" s="40">
        <v>465</v>
      </c>
      <c r="D28" s="40">
        <f>242+995</f>
        <v>1237</v>
      </c>
      <c r="E28" s="40">
        <v>1800</v>
      </c>
      <c r="F28" s="133">
        <v>16200</v>
      </c>
    </row>
    <row r="29" spans="1:6" ht="12.75">
      <c r="A29" s="39"/>
      <c r="B29" s="37"/>
      <c r="C29" s="37"/>
      <c r="D29" s="37"/>
      <c r="E29" s="37"/>
      <c r="F29" s="60"/>
    </row>
    <row r="30" spans="1:6" ht="12.75">
      <c r="A30" s="50" t="s">
        <v>88</v>
      </c>
      <c r="B30" s="36">
        <v>1124.9981954655289</v>
      </c>
      <c r="C30" s="36">
        <v>1197.712760269395</v>
      </c>
      <c r="D30" s="36">
        <v>685.5944681507377</v>
      </c>
      <c r="E30" s="36">
        <v>8145.070037530204</v>
      </c>
      <c r="F30" s="61">
        <v>27457.019669939848</v>
      </c>
    </row>
    <row r="31" spans="1:6" ht="12.75">
      <c r="A31" s="50" t="s">
        <v>89</v>
      </c>
      <c r="B31" s="36">
        <v>1136.6663701833415</v>
      </c>
      <c r="C31" s="36">
        <v>572.0408573150088</v>
      </c>
      <c r="D31" s="36">
        <v>155.72223338019683</v>
      </c>
      <c r="E31" s="36">
        <v>273.30840960605974</v>
      </c>
      <c r="F31" s="61">
        <v>11577.471351103204</v>
      </c>
    </row>
    <row r="32" spans="1:6" ht="12.75">
      <c r="A32" s="50" t="s">
        <v>90</v>
      </c>
      <c r="B32" s="36">
        <v>1462.194434350196</v>
      </c>
      <c r="C32" s="36">
        <v>349.2645691881037</v>
      </c>
      <c r="D32" s="36">
        <v>361.6179783876829</v>
      </c>
      <c r="E32" s="36">
        <v>4826.813885435593</v>
      </c>
      <c r="F32" s="61">
        <v>7124.54799655733</v>
      </c>
    </row>
    <row r="33" spans="1:6" ht="13.5" thickBot="1">
      <c r="A33" s="48" t="s">
        <v>3</v>
      </c>
      <c r="B33" s="70">
        <v>3723.8589999990663</v>
      </c>
      <c r="C33" s="70">
        <v>2119.0181867725078</v>
      </c>
      <c r="D33" s="70">
        <v>1202.9346799186173</v>
      </c>
      <c r="E33" s="70">
        <v>13245.192332571856</v>
      </c>
      <c r="F33" s="71">
        <v>46159.039017600386</v>
      </c>
    </row>
    <row r="34" spans="1:6" ht="12.75">
      <c r="A34" s="39"/>
      <c r="B34" s="37"/>
      <c r="C34" s="37"/>
      <c r="D34" s="37"/>
      <c r="E34" s="37"/>
      <c r="F34" s="60"/>
    </row>
    <row r="35" spans="1:6" ht="12.75">
      <c r="A35" s="50" t="s">
        <v>91</v>
      </c>
      <c r="B35" s="45">
        <v>1695</v>
      </c>
      <c r="C35" s="45">
        <v>299</v>
      </c>
      <c r="D35" s="45">
        <v>3771</v>
      </c>
      <c r="E35" s="45">
        <v>23064</v>
      </c>
      <c r="F35" s="72">
        <v>22244</v>
      </c>
    </row>
    <row r="36" spans="1:6" ht="12.75">
      <c r="A36" s="50" t="s">
        <v>92</v>
      </c>
      <c r="B36" s="45">
        <v>1333</v>
      </c>
      <c r="C36" s="45">
        <v>425</v>
      </c>
      <c r="D36" s="45">
        <v>4996</v>
      </c>
      <c r="E36" s="45">
        <v>28079</v>
      </c>
      <c r="F36" s="72">
        <v>23747</v>
      </c>
    </row>
    <row r="37" spans="1:6" ht="12.75">
      <c r="A37" s="50" t="s">
        <v>93</v>
      </c>
      <c r="B37" s="45">
        <v>1543</v>
      </c>
      <c r="C37" s="45">
        <v>419</v>
      </c>
      <c r="D37" s="45">
        <v>4576</v>
      </c>
      <c r="E37" s="45">
        <v>23370</v>
      </c>
      <c r="F37" s="72">
        <v>20244</v>
      </c>
    </row>
    <row r="38" spans="1:6" ht="12.75">
      <c r="A38" s="50" t="s">
        <v>94</v>
      </c>
      <c r="B38" s="45">
        <v>291</v>
      </c>
      <c r="C38" s="45">
        <v>17</v>
      </c>
      <c r="D38" s="45">
        <v>110</v>
      </c>
      <c r="E38" s="45">
        <v>32</v>
      </c>
      <c r="F38" s="72">
        <v>1180</v>
      </c>
    </row>
    <row r="39" spans="1:6" ht="13.5" thickBot="1">
      <c r="A39" s="48" t="s">
        <v>53</v>
      </c>
      <c r="B39" s="70">
        <f>SUM(B35:B38)</f>
        <v>4862</v>
      </c>
      <c r="C39" s="70">
        <f>SUM(C35:C38)</f>
        <v>1160</v>
      </c>
      <c r="D39" s="70">
        <f>SUM(D35:D38)</f>
        <v>13453</v>
      </c>
      <c r="E39" s="70">
        <f>SUM(E35:E38)</f>
        <v>74545</v>
      </c>
      <c r="F39" s="71">
        <f>SUM(F35:F38)</f>
        <v>67415</v>
      </c>
    </row>
    <row r="40" spans="1:6" ht="12.75">
      <c r="A40" s="39"/>
      <c r="B40" s="37"/>
      <c r="C40" s="37"/>
      <c r="D40" s="37"/>
      <c r="E40" s="37"/>
      <c r="F40" s="60"/>
    </row>
    <row r="41" spans="1:6" ht="13.5" thickBot="1">
      <c r="A41" s="48" t="s">
        <v>4</v>
      </c>
      <c r="B41" s="73">
        <v>442</v>
      </c>
      <c r="C41" s="73">
        <v>0</v>
      </c>
      <c r="D41" s="73">
        <v>265</v>
      </c>
      <c r="E41" s="73">
        <v>12367</v>
      </c>
      <c r="F41" s="74">
        <v>3035</v>
      </c>
    </row>
    <row r="42" spans="1:6" ht="12.75">
      <c r="A42" s="39"/>
      <c r="B42" s="37"/>
      <c r="C42" s="37"/>
      <c r="D42" s="37"/>
      <c r="E42" s="37"/>
      <c r="F42" s="60"/>
    </row>
    <row r="43" spans="1:6" ht="12.75">
      <c r="A43" s="50" t="s">
        <v>95</v>
      </c>
      <c r="B43" s="31">
        <v>3948</v>
      </c>
      <c r="C43" s="31">
        <v>1384.2</v>
      </c>
      <c r="D43" s="31">
        <v>6081.8</v>
      </c>
      <c r="E43" s="31">
        <v>13416</v>
      </c>
      <c r="F43" s="63">
        <v>86288</v>
      </c>
    </row>
    <row r="44" spans="1:6" ht="12.75" customHeight="1">
      <c r="A44" s="50" t="s">
        <v>96</v>
      </c>
      <c r="B44" s="31">
        <v>1268</v>
      </c>
      <c r="C44" s="31">
        <v>557.8</v>
      </c>
      <c r="D44" s="31">
        <v>2540.2</v>
      </c>
      <c r="E44" s="31">
        <v>7298</v>
      </c>
      <c r="F44" s="63">
        <v>31632</v>
      </c>
    </row>
    <row r="45" spans="1:6" ht="12.75">
      <c r="A45" s="50" t="s">
        <v>97</v>
      </c>
      <c r="B45" s="31">
        <v>2635</v>
      </c>
      <c r="C45" s="31">
        <v>641.8</v>
      </c>
      <c r="D45" s="31">
        <v>3768.2</v>
      </c>
      <c r="E45" s="31">
        <v>25365</v>
      </c>
      <c r="F45" s="63">
        <v>31772</v>
      </c>
    </row>
    <row r="46" spans="1:6" ht="12.75">
      <c r="A46" s="50" t="s">
        <v>98</v>
      </c>
      <c r="B46" s="31">
        <v>933</v>
      </c>
      <c r="C46" s="31">
        <v>292.4</v>
      </c>
      <c r="D46" s="31">
        <v>2021.6</v>
      </c>
      <c r="E46" s="31">
        <v>16649</v>
      </c>
      <c r="F46" s="63">
        <v>12896</v>
      </c>
    </row>
    <row r="47" spans="1:6" ht="12.75" customHeight="1">
      <c r="A47" s="50" t="s">
        <v>99</v>
      </c>
      <c r="B47" s="31">
        <v>15838</v>
      </c>
      <c r="C47" s="31">
        <v>3250.4</v>
      </c>
      <c r="D47" s="31">
        <v>13231.6</v>
      </c>
      <c r="E47" s="31">
        <v>5374</v>
      </c>
      <c r="F47" s="63">
        <v>244607</v>
      </c>
    </row>
    <row r="48" spans="1:6" ht="12.75">
      <c r="A48" s="50" t="s">
        <v>100</v>
      </c>
      <c r="B48" s="31">
        <v>1906</v>
      </c>
      <c r="C48" s="31">
        <v>523.6</v>
      </c>
      <c r="D48" s="31">
        <v>2570.4</v>
      </c>
      <c r="E48" s="31">
        <v>10143</v>
      </c>
      <c r="F48" s="63">
        <v>28897</v>
      </c>
    </row>
    <row r="49" spans="1:6" ht="12.75">
      <c r="A49" s="50" t="s">
        <v>101</v>
      </c>
      <c r="B49" s="31">
        <v>353</v>
      </c>
      <c r="C49" s="31">
        <v>160.8</v>
      </c>
      <c r="D49" s="31">
        <v>664.2</v>
      </c>
      <c r="E49" s="31">
        <v>407</v>
      </c>
      <c r="F49" s="63">
        <v>10674</v>
      </c>
    </row>
    <row r="50" spans="1:6" ht="12.75">
      <c r="A50" s="50" t="s">
        <v>102</v>
      </c>
      <c r="B50" s="31">
        <v>837</v>
      </c>
      <c r="C50" s="31">
        <v>163.8</v>
      </c>
      <c r="D50" s="31">
        <v>1040.2</v>
      </c>
      <c r="E50" s="31">
        <v>8415</v>
      </c>
      <c r="F50" s="63">
        <v>6424</v>
      </c>
    </row>
    <row r="51" spans="1:6" ht="12.75">
      <c r="A51" s="50" t="s">
        <v>103</v>
      </c>
      <c r="B51" s="31">
        <v>1175</v>
      </c>
      <c r="C51" s="31">
        <v>438.8</v>
      </c>
      <c r="D51" s="31">
        <v>2251.2</v>
      </c>
      <c r="E51" s="31">
        <v>12027</v>
      </c>
      <c r="F51" s="63">
        <v>29941</v>
      </c>
    </row>
    <row r="52" spans="1:6" ht="13.5" thickBot="1">
      <c r="A52" s="48" t="s">
        <v>104</v>
      </c>
      <c r="B52" s="64">
        <f>SUM(B43:B51)</f>
        <v>28893</v>
      </c>
      <c r="C52" s="64">
        <v>7413.6</v>
      </c>
      <c r="D52" s="64">
        <v>34169.4</v>
      </c>
      <c r="E52" s="64">
        <v>99094</v>
      </c>
      <c r="F52" s="65">
        <v>483131</v>
      </c>
    </row>
    <row r="53" spans="1:6" ht="12.75">
      <c r="A53" s="39"/>
      <c r="B53" s="37"/>
      <c r="C53" s="37"/>
      <c r="D53" s="37"/>
      <c r="E53" s="37"/>
      <c r="F53" s="60"/>
    </row>
    <row r="54" spans="1:6" ht="13.5" customHeight="1" thickBot="1">
      <c r="A54" s="48" t="s">
        <v>68</v>
      </c>
      <c r="B54" s="15">
        <v>4648</v>
      </c>
      <c r="C54" s="15">
        <v>45</v>
      </c>
      <c r="D54" s="15">
        <v>1873</v>
      </c>
      <c r="E54" s="15">
        <v>7585</v>
      </c>
      <c r="F54" s="17">
        <v>36189</v>
      </c>
    </row>
    <row r="55" spans="1:6" ht="12.75">
      <c r="A55" s="39"/>
      <c r="B55" s="37"/>
      <c r="C55" s="37"/>
      <c r="D55" s="37"/>
      <c r="E55" s="37"/>
      <c r="F55" s="60"/>
    </row>
    <row r="56" spans="1:6" ht="12.75">
      <c r="A56" s="50" t="s">
        <v>105</v>
      </c>
      <c r="B56" s="134">
        <v>1090</v>
      </c>
      <c r="C56" s="75">
        <v>213</v>
      </c>
      <c r="D56" s="36">
        <v>101</v>
      </c>
      <c r="E56" s="36">
        <v>1320</v>
      </c>
      <c r="F56" s="61">
        <v>2194</v>
      </c>
    </row>
    <row r="57" spans="1:6" ht="12.75">
      <c r="A57" s="50" t="s">
        <v>106</v>
      </c>
      <c r="B57" s="134">
        <v>2896</v>
      </c>
      <c r="C57" s="62">
        <v>1942</v>
      </c>
      <c r="D57" s="36">
        <v>2928</v>
      </c>
      <c r="E57" s="36">
        <v>2331</v>
      </c>
      <c r="F57" s="61">
        <v>46352</v>
      </c>
    </row>
    <row r="58" spans="1:6" ht="12.75">
      <c r="A58" s="50" t="s">
        <v>107</v>
      </c>
      <c r="B58" s="134">
        <v>147</v>
      </c>
      <c r="C58" s="62">
        <v>8</v>
      </c>
      <c r="D58" s="36">
        <v>90</v>
      </c>
      <c r="E58" s="36">
        <v>70</v>
      </c>
      <c r="F58" s="61">
        <v>2425</v>
      </c>
    </row>
    <row r="59" spans="1:6" ht="12.75">
      <c r="A59" s="50" t="s">
        <v>108</v>
      </c>
      <c r="B59" s="134">
        <v>270</v>
      </c>
      <c r="C59" s="62">
        <v>93</v>
      </c>
      <c r="D59" s="36">
        <v>47</v>
      </c>
      <c r="E59" s="36">
        <v>274</v>
      </c>
      <c r="F59" s="61">
        <v>6201</v>
      </c>
    </row>
    <row r="60" spans="1:6" ht="12.75">
      <c r="A60" s="50" t="s">
        <v>109</v>
      </c>
      <c r="B60" s="134">
        <v>5761</v>
      </c>
      <c r="C60" s="62">
        <v>5697</v>
      </c>
      <c r="D60" s="36">
        <v>7141</v>
      </c>
      <c r="E60" s="36">
        <v>21226</v>
      </c>
      <c r="F60" s="61">
        <v>47898</v>
      </c>
    </row>
    <row r="61" spans="1:6" ht="13.5" thickBot="1">
      <c r="A61" s="48" t="s">
        <v>5</v>
      </c>
      <c r="B61" s="73">
        <f>SUM(B56:B60)</f>
        <v>10164</v>
      </c>
      <c r="C61" s="73">
        <f>SUM(C56:C60)</f>
        <v>7953</v>
      </c>
      <c r="D61" s="73">
        <f>SUM(D56:D60)</f>
        <v>10307</v>
      </c>
      <c r="E61" s="73">
        <f>SUM(E56:E60)</f>
        <v>25221</v>
      </c>
      <c r="F61" s="74">
        <f>SUM(F56:F60)</f>
        <v>105070</v>
      </c>
    </row>
    <row r="62" spans="1:6" ht="12.75">
      <c r="A62" s="39"/>
      <c r="B62" s="37"/>
      <c r="C62" s="37"/>
      <c r="D62" s="37"/>
      <c r="E62" s="37"/>
      <c r="F62" s="60"/>
    </row>
    <row r="63" spans="1:6" ht="12.75">
      <c r="A63" s="50" t="s">
        <v>110</v>
      </c>
      <c r="B63" s="31">
        <v>391</v>
      </c>
      <c r="C63" s="31">
        <v>6</v>
      </c>
      <c r="D63" s="31">
        <v>557</v>
      </c>
      <c r="E63" s="31">
        <v>936</v>
      </c>
      <c r="F63" s="63">
        <v>650</v>
      </c>
    </row>
    <row r="64" spans="1:6" ht="12.75">
      <c r="A64" s="50" t="s">
        <v>111</v>
      </c>
      <c r="B64" s="31">
        <v>1808</v>
      </c>
      <c r="C64" s="31">
        <v>6</v>
      </c>
      <c r="D64" s="31">
        <v>1386</v>
      </c>
      <c r="E64" s="31">
        <v>310</v>
      </c>
      <c r="F64" s="63">
        <v>9171</v>
      </c>
    </row>
    <row r="65" spans="1:6" ht="12.75">
      <c r="A65" s="50" t="s">
        <v>112</v>
      </c>
      <c r="B65" s="31">
        <v>1008</v>
      </c>
      <c r="C65" s="31">
        <v>51</v>
      </c>
      <c r="D65" s="31">
        <v>1319</v>
      </c>
      <c r="E65" s="31">
        <v>3055</v>
      </c>
      <c r="F65" s="63">
        <v>1744</v>
      </c>
    </row>
    <row r="66" spans="1:6" ht="13.5" thickBot="1">
      <c r="A66" s="48" t="s">
        <v>113</v>
      </c>
      <c r="B66" s="64">
        <f>SUM(B63:B65)</f>
        <v>3207</v>
      </c>
      <c r="C66" s="64">
        <f>SUM(C63:C65)</f>
        <v>63</v>
      </c>
      <c r="D66" s="64">
        <f>SUM(D63:D65)</f>
        <v>3262</v>
      </c>
      <c r="E66" s="64">
        <f>SUM(E63:E65)</f>
        <v>4301</v>
      </c>
      <c r="F66" s="65">
        <f>SUM(F63:F65)</f>
        <v>11565</v>
      </c>
    </row>
    <row r="67" spans="1:6" ht="12.75">
      <c r="A67" s="39"/>
      <c r="B67" s="37"/>
      <c r="C67" s="37"/>
      <c r="D67" s="37"/>
      <c r="E67" s="37"/>
      <c r="F67" s="60"/>
    </row>
    <row r="68" spans="1:6" ht="13.5" thickBot="1">
      <c r="A68" s="48" t="s">
        <v>114</v>
      </c>
      <c r="B68" s="64">
        <v>108</v>
      </c>
      <c r="C68" s="64">
        <v>18</v>
      </c>
      <c r="D68" s="64">
        <f>1233+56</f>
        <v>1289</v>
      </c>
      <c r="E68" s="64">
        <f>8010+105</f>
        <v>8115</v>
      </c>
      <c r="F68" s="65">
        <v>449</v>
      </c>
    </row>
    <row r="69" spans="1:6" ht="12.75">
      <c r="A69" s="39"/>
      <c r="B69" s="37"/>
      <c r="C69" s="37"/>
      <c r="D69" s="37"/>
      <c r="E69" s="37"/>
      <c r="F69" s="60"/>
    </row>
    <row r="70" spans="1:6" ht="12.75">
      <c r="A70" s="50" t="s">
        <v>115</v>
      </c>
      <c r="B70" s="54">
        <v>10587</v>
      </c>
      <c r="C70" s="54">
        <v>1406</v>
      </c>
      <c r="D70" s="54">
        <v>20687</v>
      </c>
      <c r="E70" s="112">
        <v>1696</v>
      </c>
      <c r="F70" s="135">
        <v>153878</v>
      </c>
    </row>
    <row r="71" spans="1:6" ht="12.75">
      <c r="A71" s="50" t="s">
        <v>116</v>
      </c>
      <c r="B71" s="54">
        <v>18456</v>
      </c>
      <c r="C71" s="54">
        <v>1877</v>
      </c>
      <c r="D71" s="54">
        <v>33128</v>
      </c>
      <c r="E71" s="112">
        <v>2111</v>
      </c>
      <c r="F71" s="135">
        <v>255158</v>
      </c>
    </row>
    <row r="72" spans="1:6" ht="13.5" thickBot="1">
      <c r="A72" s="48" t="s">
        <v>74</v>
      </c>
      <c r="B72" s="66">
        <f>+B71+B70</f>
        <v>29043</v>
      </c>
      <c r="C72" s="66">
        <f>+C71+C70</f>
        <v>3283</v>
      </c>
      <c r="D72" s="66">
        <f>+D71+D70</f>
        <v>53815</v>
      </c>
      <c r="E72" s="66">
        <f>+E71+E70</f>
        <v>3807</v>
      </c>
      <c r="F72" s="67">
        <f>+F71+F70</f>
        <v>409036</v>
      </c>
    </row>
    <row r="73" spans="1:6" ht="12.75">
      <c r="A73" s="39"/>
      <c r="B73" s="37"/>
      <c r="C73" s="37"/>
      <c r="D73" s="37"/>
      <c r="E73" s="37"/>
      <c r="F73" s="60"/>
    </row>
    <row r="74" spans="1:6" ht="12.75">
      <c r="A74" s="50" t="s">
        <v>117</v>
      </c>
      <c r="B74" s="14">
        <v>12</v>
      </c>
      <c r="C74" s="14">
        <v>7.95256379247794</v>
      </c>
      <c r="D74" s="14">
        <v>45.04743620752206</v>
      </c>
      <c r="E74" s="14">
        <v>357</v>
      </c>
      <c r="F74" s="20">
        <v>157</v>
      </c>
    </row>
    <row r="75" spans="1:6" ht="12.75">
      <c r="A75" s="50" t="s">
        <v>118</v>
      </c>
      <c r="B75" s="14">
        <v>9269</v>
      </c>
      <c r="C75" s="14">
        <v>562.5313520377321</v>
      </c>
      <c r="D75" s="14">
        <v>3186.468647962268</v>
      </c>
      <c r="E75" s="14">
        <v>6588</v>
      </c>
      <c r="F75" s="20">
        <v>71584</v>
      </c>
    </row>
    <row r="76" spans="1:6" ht="12.75">
      <c r="A76" s="50" t="s">
        <v>119</v>
      </c>
      <c r="B76" s="14">
        <v>3457</v>
      </c>
      <c r="C76" s="14">
        <v>620.2999758132793</v>
      </c>
      <c r="D76" s="14">
        <v>3513.700024186721</v>
      </c>
      <c r="E76" s="14">
        <v>31448</v>
      </c>
      <c r="F76" s="20">
        <v>48842</v>
      </c>
    </row>
    <row r="77" spans="1:6" ht="12.75">
      <c r="A77" s="50" t="s">
        <v>120</v>
      </c>
      <c r="B77" s="14">
        <v>673</v>
      </c>
      <c r="C77" s="14">
        <v>74.2739448542751</v>
      </c>
      <c r="D77" s="14">
        <v>420.7260551457249</v>
      </c>
      <c r="E77" s="14">
        <v>4444</v>
      </c>
      <c r="F77" s="20">
        <v>5547</v>
      </c>
    </row>
    <row r="78" spans="1:6" ht="12.75">
      <c r="A78" s="50" t="s">
        <v>121</v>
      </c>
      <c r="B78" s="14">
        <v>4494</v>
      </c>
      <c r="C78" s="14">
        <v>210.067722820172</v>
      </c>
      <c r="D78" s="14">
        <v>1189.932277179828</v>
      </c>
      <c r="E78" s="14">
        <v>9</v>
      </c>
      <c r="F78" s="20">
        <v>34471</v>
      </c>
    </row>
    <row r="79" spans="1:6" ht="12.75">
      <c r="A79" s="50" t="s">
        <v>122</v>
      </c>
      <c r="B79" s="14">
        <v>3270</v>
      </c>
      <c r="C79" s="14">
        <v>153.34943765872555</v>
      </c>
      <c r="D79" s="14">
        <v>868.6505623412745</v>
      </c>
      <c r="E79" s="14">
        <v>3541</v>
      </c>
      <c r="F79" s="20">
        <v>14167</v>
      </c>
    </row>
    <row r="80" spans="1:6" ht="12.75">
      <c r="A80" s="50" t="s">
        <v>123</v>
      </c>
      <c r="B80" s="14">
        <v>634</v>
      </c>
      <c r="C80" s="14">
        <v>70.22263877131464</v>
      </c>
      <c r="D80" s="14">
        <v>397.7773612286854</v>
      </c>
      <c r="E80" s="14">
        <v>1543</v>
      </c>
      <c r="F80" s="20">
        <v>6828</v>
      </c>
    </row>
    <row r="81" spans="1:6" ht="12.75">
      <c r="A81" s="50" t="s">
        <v>124</v>
      </c>
      <c r="B81" s="14">
        <v>9145</v>
      </c>
      <c r="C81" s="14">
        <v>413.3832688354099</v>
      </c>
      <c r="D81" s="14">
        <v>2341.61673116459</v>
      </c>
      <c r="E81" s="14">
        <v>7896</v>
      </c>
      <c r="F81" s="20">
        <v>46907</v>
      </c>
    </row>
    <row r="82" spans="1:6" ht="13.5" thickBot="1">
      <c r="A82" s="48" t="s">
        <v>2</v>
      </c>
      <c r="B82" s="15">
        <f>SUM(B74:B81)</f>
        <v>30954</v>
      </c>
      <c r="C82" s="15">
        <f>SUM(C74:C81)</f>
        <v>2112.0809045833867</v>
      </c>
      <c r="D82" s="15">
        <f>SUM(D74:D81)</f>
        <v>11963.919095416612</v>
      </c>
      <c r="E82" s="15">
        <f>SUM(E74:E81)</f>
        <v>55826</v>
      </c>
      <c r="F82" s="17">
        <f>SUM(F74:F81)</f>
        <v>228503</v>
      </c>
    </row>
    <row r="83" spans="1:6" ht="12.75">
      <c r="A83" s="39"/>
      <c r="B83" s="37"/>
      <c r="C83" s="37"/>
      <c r="D83" s="37"/>
      <c r="E83" s="37"/>
      <c r="F83" s="60"/>
    </row>
    <row r="84" spans="1:6" ht="12.75">
      <c r="A84" s="50" t="s">
        <v>125</v>
      </c>
      <c r="B84" s="47">
        <v>437</v>
      </c>
      <c r="C84" s="47">
        <v>10</v>
      </c>
      <c r="D84" s="47">
        <f>26+200+66</f>
        <v>292</v>
      </c>
      <c r="E84" s="47">
        <f>2952+1281</f>
        <v>4233</v>
      </c>
      <c r="F84" s="68">
        <v>1540</v>
      </c>
    </row>
    <row r="85" spans="1:6" ht="12.75">
      <c r="A85" s="50" t="s">
        <v>126</v>
      </c>
      <c r="B85" s="47">
        <v>339</v>
      </c>
      <c r="C85" s="47">
        <v>19</v>
      </c>
      <c r="D85" s="47">
        <f>269+70+4</f>
        <v>343</v>
      </c>
      <c r="E85" s="47">
        <f>865+936</f>
        <v>1801</v>
      </c>
      <c r="F85" s="68">
        <v>1070</v>
      </c>
    </row>
    <row r="86" spans="1:6" ht="13.5" thickBot="1">
      <c r="A86" s="48" t="s">
        <v>76</v>
      </c>
      <c r="B86" s="53">
        <f>SUM(B84:B85)</f>
        <v>776</v>
      </c>
      <c r="C86" s="53">
        <f>SUM(C84:C85)</f>
        <v>29</v>
      </c>
      <c r="D86" s="53">
        <f>SUM(D84:D85)</f>
        <v>635</v>
      </c>
      <c r="E86" s="53">
        <f>SUM(E84:E85)</f>
        <v>6034</v>
      </c>
      <c r="F86" s="69">
        <f>SUM(F84:F85)</f>
        <v>2610</v>
      </c>
    </row>
    <row r="87" spans="1:6" ht="13.5" thickBot="1">
      <c r="A87" s="136"/>
      <c r="B87" s="137"/>
      <c r="C87" s="137"/>
      <c r="D87" s="137"/>
      <c r="E87" s="137"/>
      <c r="F87" s="137"/>
    </row>
    <row r="88" spans="1:6" ht="14.25" thickBot="1" thickTop="1">
      <c r="A88" s="138" t="s">
        <v>127</v>
      </c>
      <c r="B88" s="139">
        <f>B86+B82+B72+B68+B66+B61+B54+B52+B41+B39+B33+B28+B26+B24+B19+B17+B15</f>
        <v>142870.55489243186</v>
      </c>
      <c r="C88" s="140">
        <f>C86+C82+C72+C68+C66+C61+C54+C52+C41+C39+C33+C28+C26+C24+C19+C17+C15</f>
        <v>29724.306931005103</v>
      </c>
      <c r="D88" s="140">
        <f>D86+D82+D72+D68+D66+D61+D54+D52+D41+D39+D33+D28+D26+D24+D19+D17+D15</f>
        <v>278998.07473254774</v>
      </c>
      <c r="E88" s="140">
        <f>E86+E82+E72+E68+E66+E61+E54+E52+E41+E39+E33+E28+E26+E24+E19+E17+E15</f>
        <v>797893.9015257175</v>
      </c>
      <c r="F88" s="140">
        <f>F86+F82+F72+F68+F66+F61+F54+F52+F41+F39+F33+F28+F26+F24+F19+F17+F15</f>
        <v>1820883.2101431666</v>
      </c>
    </row>
    <row r="89" spans="1:6" ht="12.75">
      <c r="A89" s="2"/>
      <c r="B89" s="13"/>
      <c r="C89" s="13"/>
      <c r="D89" s="13"/>
      <c r="E89" s="13"/>
      <c r="F89" s="13"/>
    </row>
  </sheetData>
  <mergeCells count="8">
    <mergeCell ref="A5:F5"/>
    <mergeCell ref="A6:F6"/>
    <mergeCell ref="A7:F7"/>
    <mergeCell ref="A8:A10"/>
    <mergeCell ref="B8:F8"/>
    <mergeCell ref="B9:B10"/>
    <mergeCell ref="C9:D9"/>
    <mergeCell ref="E9:F9"/>
  </mergeCells>
  <printOptions/>
  <pageMargins left="0.31496062992125984" right="0.7874015748031497" top="0.1968503937007874" bottom="0.1968503937007874" header="0.1968503937007874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P34002</dc:creator>
  <cp:keywords/>
  <dc:description/>
  <cp:lastModifiedBy>trabader</cp:lastModifiedBy>
  <cp:lastPrinted>2012-05-11T08:53:18Z</cp:lastPrinted>
  <dcterms:created xsi:type="dcterms:W3CDTF">2007-05-16T09:26:09Z</dcterms:created>
  <dcterms:modified xsi:type="dcterms:W3CDTF">2012-05-11T08:54:54Z</dcterms:modified>
  <cp:category/>
  <cp:version/>
  <cp:contentType/>
  <cp:contentStatus/>
</cp:coreProperties>
</file>