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firstSheet="3" activeTab="4"/>
  </bookViews>
  <sheets>
    <sheet name="RESULTADO FINAL PORCINO 1" sheetId="1" r:id="rId1"/>
    <sheet name="RESULTADO FINAL PORCINO 2" sheetId="2" r:id="rId2"/>
    <sheet name="RESULTADO FINAL NO IBÉRICO 1" sheetId="3" r:id="rId3"/>
    <sheet name="RESULTADO FINAL NO IBÉRICO 2" sheetId="4" r:id="rId4"/>
    <sheet name="RESULTADO FINAL IBERIC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FINAL IBERICO'!#REF!</definedName>
    <definedName name="_xlnm.Print_Area" localSheetId="2">'RESULTADO FINAL NO IBÉRICO 1'!$A$10:$X$112</definedName>
    <definedName name="_xlnm.Print_Area" localSheetId="3">'RESULTADO FINAL NO IBÉRICO 2'!#REF!</definedName>
    <definedName name="_xlnm.Print_Area" localSheetId="0">'RESULTADO FINAL PORCINO 1'!$A$5:$H$90</definedName>
    <definedName name="_xlnm.Print_Area" localSheetId="1">'RESULTADO FINAL PORCINO 2'!$A$5:$G$90</definedName>
    <definedName name="Category">'[1]Textes'!$A$18:$W$64</definedName>
    <definedName name="COUNTRIES">'[2]Countries'!$A$1:$AB$1</definedName>
    <definedName name="COUNTRY">#REF!</definedName>
    <definedName name="DATA">#REF!</definedName>
    <definedName name="DATASET">#REF!</definedName>
    <definedName name="dede">'[3]Textes'!$A$18:$M$64</definedName>
    <definedName name="ITEMS">'[2]Dictionary'!$A$9:$A$45</definedName>
    <definedName name="LANGUAGE">#REF!</definedName>
    <definedName name="LANGUAGES">'[2]Dictionary'!$B$1:$X$1</definedName>
    <definedName name="lg">'[4]Textes'!$B$1</definedName>
    <definedName name="libliv">'[4]Textes'!$A$4:$M$11</definedName>
    <definedName name="NUTS">'[2]Regions'!$A$2:$B$402</definedName>
    <definedName name="pays">'[4]Textes'!$A$68:$M$95</definedName>
    <definedName name="refyear">'[1]Dialog'!$H$18</definedName>
    <definedName name="REGIONS">'[2]Countries'!$A$2:$A$61</definedName>
    <definedName name="SUBTITLE1">'[2]Dictionary'!$A$4</definedName>
    <definedName name="SUBTITLE2">'[2]Dictionary'!$A$5</definedName>
    <definedName name="surveys">'[1]Textes'!$A$113:$W$116</definedName>
    <definedName name="testvalC">'[1]Textes'!$D$123:$E$151</definedName>
    <definedName name="TITLE">'[2]Dictionary'!$A$3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<sst xmlns="http://schemas.openxmlformats.org/spreadsheetml/2006/main" count="406" uniqueCount="140">
  <si>
    <t>Secretaría General Técnica</t>
  </si>
  <si>
    <t>Subidrección General de Estadística</t>
  </si>
  <si>
    <t>ENCUESTAS GANADERAS, 2013</t>
  </si>
  <si>
    <t>GANADO PORCINO</t>
  </si>
  <si>
    <t>Análisis provincial del censo de animales por tipos, NOVIEMBRE 2013 (número de animales)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</si>
  <si>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</si>
  <si>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</si>
  <si>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</si>
  <si>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</si>
  <si>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</si>
  <si>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</si>
  <si>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</si>
  <si>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</si>
  <si>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</si>
  <si>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</si>
  <si>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</si>
  <si>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</si>
  <si>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</si>
  <si>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</si>
  <si>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</si>
  <si>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</si>
  <si>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</si>
  <si>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</si>
  <si>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</si>
  <si>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</si>
  <si>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</si>
  <si>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</si>
  <si>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</si>
  <si>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</si>
  <si>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</si>
  <si>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</si>
  <si>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</si>
  <si>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</si>
  <si>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</si>
  <si>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</si>
  <si>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</si>
  <si>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</si>
  <si>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>MADRID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</si>
  <si>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</si>
  <si>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</si>
  <si>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</si>
  <si>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</si>
  <si>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</si>
  <si>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</si>
  <si>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</si>
  <si>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</si>
  <si>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</si>
  <si>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</si>
  <si>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</si>
  <si>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</si>
  <si>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</si>
  <si>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</si>
  <si>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</si>
  <si>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</si>
  <si>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</si>
  <si>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</si>
  <si>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</si>
  <si>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</si>
  <si>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</si>
  <si>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</si>
  <si>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</si>
  <si>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</si>
  <si>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</si>
  <si>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</si>
  <si>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</si>
  <si>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</si>
  <si>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</si>
  <si>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</si>
  <si>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</si>
  <si>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</si>
  <si>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</si>
  <si>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</si>
  <si>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</si>
  <si>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</si>
  <si>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</si>
  <si>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</si>
  <si>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</si>
  <si>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</si>
  <si>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</si>
  <si>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</si>
  <si>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</si>
  <si>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</si>
  <si>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</si>
  <si>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</si>
  <si>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Madrid</t>
  </si>
  <si>
    <t>ENCUESTAS GANADERAS,  2013</t>
  </si>
  <si>
    <r>
      <t xml:space="preserve">GANADO PORCINO </t>
    </r>
    <r>
      <rPr>
        <b/>
        <vertAlign val="superscript"/>
        <sz val="10"/>
        <rFont val="Arial"/>
        <family val="2"/>
      </rPr>
      <t>(1)</t>
    </r>
  </si>
  <si>
    <t xml:space="preserve"> </t>
  </si>
  <si>
    <t>(1) No incluye el porcino ibérico</t>
  </si>
  <si>
    <t>Cerdos 20-49</t>
  </si>
  <si>
    <t>De 50 a 79</t>
  </si>
  <si>
    <t>De 80 a 109</t>
  </si>
  <si>
    <t>EFECTIVOS GANADEROS</t>
  </si>
  <si>
    <t>IBÉRICO NOVIEMBRE 2013</t>
  </si>
  <si>
    <t xml:space="preserve">                                                                                                                                                               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</si>
  <si>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</si>
  <si>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</si>
  <si>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</si>
  <si>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</si>
  <si>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</si>
  <si>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</si>
  <si>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&lt; 109 Kg.</t>
  </si>
  <si>
    <t>kg de p.v.</t>
  </si>
  <si>
    <t xml:space="preserve">MADRID 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</si>
  <si>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</si>
  <si>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</si>
  <si>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</si>
  <si>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</si>
  <si>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</si>
  <si>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</si>
  <si>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</si>
  <si>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</si>
  <si>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</si>
  <si>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</si>
  <si>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</si>
  <si>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</si>
  <si>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</si>
  <si>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</si>
  <si>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</si>
  <si>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Almeria</t>
  </si>
  <si>
    <t>Cádiz</t>
  </si>
  <si>
    <t>Córdoba</t>
  </si>
  <si>
    <t>Granada</t>
  </si>
  <si>
    <t>Huelva</t>
  </si>
  <si>
    <t>Jaén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</si>
  <si>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</si>
  <si>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</si>
  <si>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</si>
  <si>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</si>
  <si>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</si>
  <si>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</si>
  <si>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</si>
  <si>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</si>
  <si>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>Resultados enviados a posteriori</t>
  </si>
  <si>
    <t>Estimaciones</t>
  </si>
  <si>
    <t>Cerdos&gt;50</t>
  </si>
  <si>
    <t>Cerdos 50-79</t>
  </si>
  <si>
    <t>Cerdos 80-109</t>
  </si>
  <si>
    <t>Cálculos</t>
  </si>
  <si>
    <t>El total nacional quedaría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</si>
</sst>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"/>
    <numFmt numFmtId="166" formatCode="#,##0__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3" fontId="8" fillId="0" borderId="10" xfId="52" applyNumberFormat="1" applyFont="1" applyFill="1" applyBorder="1">
      <alignment/>
      <protection/>
    </xf>
    <xf numFmtId="3" fontId="8" fillId="0" borderId="11" xfId="52" applyNumberFormat="1" applyFont="1" applyFill="1" applyBorder="1">
      <alignment/>
      <protection/>
    </xf>
    <xf numFmtId="3" fontId="8" fillId="0" borderId="12" xfId="52" applyNumberFormat="1" applyFont="1" applyFill="1" applyBorder="1">
      <alignment/>
      <protection/>
    </xf>
    <xf numFmtId="3" fontId="8" fillId="0" borderId="13" xfId="52" applyNumberFormat="1" applyFont="1" applyFill="1" applyBorder="1">
      <alignment/>
      <protection/>
    </xf>
    <xf numFmtId="3" fontId="6" fillId="0" borderId="12" xfId="52" applyNumberFormat="1" applyFont="1" applyFill="1" applyBorder="1">
      <alignment/>
      <protection/>
    </xf>
    <xf numFmtId="3" fontId="6" fillId="0" borderId="13" xfId="52" applyNumberFormat="1" applyFont="1" applyFill="1" applyBorder="1">
      <alignment/>
      <protection/>
    </xf>
    <xf numFmtId="3" fontId="6" fillId="0" borderId="14" xfId="52" applyNumberFormat="1" applyFont="1" applyFill="1" applyBorder="1">
      <alignment/>
      <protection/>
    </xf>
    <xf numFmtId="3" fontId="6" fillId="0" borderId="15" xfId="52" applyNumberFormat="1" applyFont="1" applyFill="1" applyBorder="1">
      <alignment/>
      <protection/>
    </xf>
    <xf numFmtId="3" fontId="6" fillId="0" borderId="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3" fontId="6" fillId="0" borderId="11" xfId="52" applyNumberFormat="1" applyFont="1" applyFill="1" applyBorder="1">
      <alignment/>
      <protection/>
    </xf>
    <xf numFmtId="0" fontId="6" fillId="0" borderId="16" xfId="52" applyFont="1" applyFill="1" applyBorder="1" applyAlignment="1">
      <alignment horizontal="left"/>
      <protection/>
    </xf>
    <xf numFmtId="3" fontId="6" fillId="0" borderId="17" xfId="52" applyNumberFormat="1" applyFont="1" applyFill="1" applyBorder="1">
      <alignment/>
      <protection/>
    </xf>
    <xf numFmtId="3" fontId="6" fillId="0" borderId="18" xfId="52" applyNumberFormat="1" applyFont="1" applyFill="1" applyBorder="1">
      <alignment/>
      <protection/>
    </xf>
    <xf numFmtId="3" fontId="6" fillId="0" borderId="19" xfId="52" applyNumberFormat="1" applyFont="1" applyFill="1" applyBorder="1">
      <alignment/>
      <protection/>
    </xf>
    <xf numFmtId="3" fontId="6" fillId="0" borderId="20" xfId="52" applyNumberFormat="1" applyFont="1" applyFill="1" applyBorder="1">
      <alignment/>
      <protection/>
    </xf>
    <xf numFmtId="0" fontId="1" fillId="0" borderId="0" xfId="52" applyFont="1">
      <alignment/>
      <protection/>
    </xf>
    <xf numFmtId="0" fontId="6" fillId="0" borderId="21" xfId="52" applyFont="1" applyBorder="1" applyAlignment="1">
      <alignment horizontal="left"/>
      <protection/>
    </xf>
    <xf numFmtId="3" fontId="6" fillId="0" borderId="22" xfId="52" applyNumberFormat="1" applyFont="1" applyFill="1" applyBorder="1">
      <alignment/>
      <protection/>
    </xf>
    <xf numFmtId="3" fontId="6" fillId="0" borderId="16" xfId="52" applyNumberFormat="1" applyFont="1" applyFill="1" applyBorder="1">
      <alignment/>
      <protection/>
    </xf>
    <xf numFmtId="3" fontId="6" fillId="0" borderId="23" xfId="52" applyNumberFormat="1" applyFont="1" applyFill="1" applyBorder="1">
      <alignment/>
      <protection/>
    </xf>
    <xf numFmtId="3" fontId="8" fillId="0" borderId="24" xfId="52" applyNumberFormat="1" applyFont="1" applyFill="1" applyBorder="1">
      <alignment/>
      <protection/>
    </xf>
    <xf numFmtId="3" fontId="6" fillId="0" borderId="24" xfId="52" applyNumberFormat="1" applyFont="1" applyFill="1" applyBorder="1">
      <alignment/>
      <protection/>
    </xf>
    <xf numFmtId="3" fontId="6" fillId="0" borderId="25" xfId="52" applyNumberFormat="1" applyFont="1" applyFill="1" applyBorder="1">
      <alignment/>
      <protection/>
    </xf>
    <xf numFmtId="0" fontId="8" fillId="0" borderId="26" xfId="52" applyFont="1" applyFill="1" applyBorder="1" applyAlignment="1">
      <alignment horizontal="left"/>
      <protection/>
    </xf>
    <xf numFmtId="3" fontId="8" fillId="0" borderId="19" xfId="52" applyNumberFormat="1" applyFont="1" applyFill="1" applyBorder="1">
      <alignment/>
      <protection/>
    </xf>
    <xf numFmtId="3" fontId="8" fillId="24" borderId="10" xfId="52" applyNumberFormat="1" applyFont="1" applyFill="1" applyBorder="1">
      <alignment/>
      <protection/>
    </xf>
    <xf numFmtId="3" fontId="8" fillId="24" borderId="11" xfId="52" applyNumberFormat="1" applyFont="1" applyFill="1" applyBorder="1">
      <alignment/>
      <protection/>
    </xf>
    <xf numFmtId="0" fontId="8" fillId="0" borderId="21" xfId="52" applyFont="1" applyFill="1" applyBorder="1" applyAlignment="1" quotePrefix="1">
      <alignment horizontal="left"/>
      <protection/>
    </xf>
    <xf numFmtId="0" fontId="1" fillId="0" borderId="0" xfId="52" applyFill="1">
      <alignment/>
      <protection/>
    </xf>
    <xf numFmtId="0" fontId="8" fillId="0" borderId="21" xfId="52" applyFont="1" applyFill="1" applyBorder="1" applyAlignment="1">
      <alignment horizontal="left"/>
      <protection/>
    </xf>
    <xf numFmtId="3" fontId="8" fillId="24" borderId="12" xfId="52" applyNumberFormat="1" applyFont="1" applyFill="1" applyBorder="1">
      <alignment/>
      <protection/>
    </xf>
    <xf numFmtId="3" fontId="8" fillId="24" borderId="13" xfId="52" applyNumberFormat="1" applyFont="1" applyFill="1" applyBorder="1">
      <alignment/>
      <protection/>
    </xf>
    <xf numFmtId="3" fontId="8" fillId="0" borderId="20" xfId="52" applyNumberFormat="1" applyFont="1" applyFill="1" applyBorder="1">
      <alignment/>
      <protection/>
    </xf>
    <xf numFmtId="3" fontId="8" fillId="0" borderId="25" xfId="52" applyNumberFormat="1" applyFont="1" applyFill="1" applyBorder="1">
      <alignment/>
      <protection/>
    </xf>
    <xf numFmtId="0" fontId="6" fillId="0" borderId="21" xfId="52" applyFont="1" applyFill="1" applyBorder="1" applyAlignment="1">
      <alignment horizontal="left"/>
      <protection/>
    </xf>
    <xf numFmtId="0" fontId="6" fillId="0" borderId="27" xfId="52" applyFont="1" applyBorder="1" applyAlignment="1">
      <alignment horizontal="left"/>
      <protection/>
    </xf>
    <xf numFmtId="3" fontId="6" fillId="0" borderId="28" xfId="52" applyNumberFormat="1" applyFont="1" applyFill="1" applyBorder="1">
      <alignment/>
      <protection/>
    </xf>
    <xf numFmtId="164" fontId="5" fillId="24" borderId="27" xfId="48" applyNumberFormat="1" applyFont="1" applyFill="1" applyBorder="1" applyAlignment="1">
      <alignment/>
    </xf>
    <xf numFmtId="3" fontId="5" fillId="0" borderId="17" xfId="52" applyNumberFormat="1" applyFont="1" applyBorder="1">
      <alignment/>
      <protection/>
    </xf>
    <xf numFmtId="3" fontId="5" fillId="0" borderId="23" xfId="52" applyNumberFormat="1" applyFont="1" applyBorder="1">
      <alignment/>
      <protection/>
    </xf>
    <xf numFmtId="3" fontId="1" fillId="0" borderId="0" xfId="52" applyNumberFormat="1">
      <alignment/>
      <protection/>
    </xf>
    <xf numFmtId="1" fontId="1" fillId="0" borderId="0" xfId="52" applyNumberFormat="1">
      <alignment/>
      <protection/>
    </xf>
    <xf numFmtId="3" fontId="8" fillId="0" borderId="14" xfId="52" applyNumberFormat="1" applyFont="1" applyFill="1" applyBorder="1">
      <alignment/>
      <protection/>
    </xf>
    <xf numFmtId="3" fontId="8" fillId="0" borderId="29" xfId="52" applyNumberFormat="1" applyFont="1" applyFill="1" applyBorder="1">
      <alignment/>
      <protection/>
    </xf>
    <xf numFmtId="3" fontId="8" fillId="0" borderId="0" xfId="52" applyNumberFormat="1" applyFont="1" applyFill="1" applyBorder="1">
      <alignment/>
      <protection/>
    </xf>
    <xf numFmtId="3" fontId="8" fillId="0" borderId="30" xfId="52" applyNumberFormat="1" applyFont="1" applyFill="1" applyBorder="1">
      <alignment/>
      <protection/>
    </xf>
    <xf numFmtId="164" fontId="5" fillId="0" borderId="31" xfId="48" applyNumberFormat="1" applyFont="1" applyFill="1" applyBorder="1" applyAlignment="1">
      <alignment/>
    </xf>
    <xf numFmtId="3" fontId="5" fillId="0" borderId="32" xfId="52" applyNumberFormat="1" applyFont="1" applyBorder="1">
      <alignment/>
      <protection/>
    </xf>
    <xf numFmtId="3" fontId="5" fillId="0" borderId="30" xfId="52" applyNumberFormat="1" applyFont="1" applyBorder="1">
      <alignment/>
      <protection/>
    </xf>
    <xf numFmtId="17" fontId="1" fillId="0" borderId="0" xfId="52" applyNumberFormat="1">
      <alignment/>
      <protection/>
    </xf>
    <xf numFmtId="0" fontId="1" fillId="0" borderId="26" xfId="52" applyBorder="1">
      <alignment/>
      <protection/>
    </xf>
    <xf numFmtId="0" fontId="1" fillId="0" borderId="29" xfId="52" applyBorder="1">
      <alignment/>
      <protection/>
    </xf>
    <xf numFmtId="0" fontId="1" fillId="0" borderId="20" xfId="52" applyBorder="1">
      <alignment/>
      <protection/>
    </xf>
    <xf numFmtId="0" fontId="6" fillId="0" borderId="27" xfId="52" applyFont="1" applyFill="1" applyBorder="1" applyAlignment="1">
      <alignment horizontal="left"/>
      <protection/>
    </xf>
    <xf numFmtId="3" fontId="6" fillId="0" borderId="33" xfId="52" applyNumberFormat="1" applyFont="1" applyFill="1" applyBorder="1">
      <alignment/>
      <protection/>
    </xf>
    <xf numFmtId="3" fontId="6" fillId="0" borderId="29" xfId="52" applyNumberFormat="1" applyFont="1" applyFill="1" applyBorder="1">
      <alignment/>
      <protection/>
    </xf>
    <xf numFmtId="3" fontId="6" fillId="0" borderId="34" xfId="52" applyNumberFormat="1" applyFont="1" applyFill="1" applyBorder="1">
      <alignment/>
      <protection/>
    </xf>
    <xf numFmtId="3" fontId="11" fillId="0" borderId="0" xfId="52" applyNumberFormat="1" applyFont="1" applyFill="1" applyBorder="1">
      <alignment/>
      <protection/>
    </xf>
    <xf numFmtId="3" fontId="8" fillId="0" borderId="33" xfId="52" applyNumberFormat="1" applyFont="1" applyFill="1" applyBorder="1">
      <alignment/>
      <protection/>
    </xf>
    <xf numFmtId="0" fontId="8" fillId="0" borderId="26" xfId="52" applyFont="1" applyFill="1" applyBorder="1" applyAlignment="1" quotePrefix="1">
      <alignment horizontal="left"/>
      <protection/>
    </xf>
    <xf numFmtId="3" fontId="8" fillId="0" borderId="22" xfId="52" applyNumberFormat="1" applyFont="1" applyFill="1" applyBorder="1">
      <alignment/>
      <protection/>
    </xf>
    <xf numFmtId="3" fontId="8" fillId="0" borderId="35" xfId="52" applyNumberFormat="1" applyFont="1" applyFill="1" applyBorder="1">
      <alignment/>
      <protection/>
    </xf>
    <xf numFmtId="3" fontId="1" fillId="0" borderId="0" xfId="52" applyNumberFormat="1" applyBorder="1">
      <alignment/>
      <protection/>
    </xf>
    <xf numFmtId="0" fontId="6" fillId="0" borderId="21" xfId="52" applyFont="1" applyFill="1" applyBorder="1" applyAlignment="1" quotePrefix="1">
      <alignment horizontal="left"/>
      <protection/>
    </xf>
    <xf numFmtId="3" fontId="6" fillId="0" borderId="35" xfId="52" applyNumberFormat="1" applyFont="1" applyFill="1" applyBorder="1">
      <alignment/>
      <protection/>
    </xf>
    <xf numFmtId="0" fontId="6" fillId="0" borderId="27" xfId="52" applyFont="1" applyFill="1" applyBorder="1" applyAlignment="1" quotePrefix="1">
      <alignment horizontal="left"/>
      <protection/>
    </xf>
    <xf numFmtId="3" fontId="8" fillId="0" borderId="34" xfId="52" applyNumberFormat="1" applyFont="1" applyFill="1" applyBorder="1">
      <alignment/>
      <protection/>
    </xf>
    <xf numFmtId="3" fontId="8" fillId="0" borderId="36" xfId="52" applyNumberFormat="1" applyFont="1" applyFill="1" applyBorder="1">
      <alignment/>
      <protection/>
    </xf>
    <xf numFmtId="164" fontId="5" fillId="0" borderId="27" xfId="48" applyNumberFormat="1" applyFont="1" applyFill="1" applyBorder="1" applyAlignment="1">
      <alignment/>
    </xf>
    <xf numFmtId="0" fontId="12" fillId="0" borderId="0" xfId="52" applyFont="1" quotePrefix="1">
      <alignment/>
      <protection/>
    </xf>
    <xf numFmtId="3" fontId="8" fillId="0" borderId="37" xfId="52" applyNumberFormat="1" applyFont="1" applyFill="1" applyBorder="1">
      <alignment/>
      <protection/>
    </xf>
    <xf numFmtId="3" fontId="8" fillId="0" borderId="38" xfId="52" applyNumberFormat="1" applyFont="1" applyFill="1" applyBorder="1">
      <alignment/>
      <protection/>
    </xf>
    <xf numFmtId="3" fontId="8" fillId="0" borderId="39" xfId="52" applyNumberFormat="1" applyFont="1" applyFill="1" applyBorder="1">
      <alignment/>
      <protection/>
    </xf>
    <xf numFmtId="0" fontId="2" fillId="0" borderId="0" xfId="52" applyFont="1" applyAlignment="1">
      <alignment horizontal="left"/>
      <protection/>
    </xf>
    <xf numFmtId="0" fontId="14" fillId="0" borderId="0" xfId="52" applyFont="1">
      <alignment/>
      <protection/>
    </xf>
    <xf numFmtId="0" fontId="15" fillId="0" borderId="0" xfId="52" applyFont="1" applyBorder="1">
      <alignment/>
      <protection/>
    </xf>
    <xf numFmtId="0" fontId="16" fillId="0" borderId="0" xfId="52" applyFont="1">
      <alignment/>
      <protection/>
    </xf>
    <xf numFmtId="0" fontId="1" fillId="0" borderId="17" xfId="52" applyFont="1" applyBorder="1">
      <alignment/>
      <protection/>
    </xf>
    <xf numFmtId="0" fontId="1" fillId="24" borderId="26" xfId="52" applyFont="1" applyFill="1" applyBorder="1" applyAlignment="1">
      <alignment horizontal="center"/>
      <protection/>
    </xf>
    <xf numFmtId="0" fontId="1" fillId="0" borderId="34" xfId="52" applyFont="1" applyBorder="1">
      <alignment/>
      <protection/>
    </xf>
    <xf numFmtId="0" fontId="1" fillId="0" borderId="34" xfId="52" applyFont="1" applyBorder="1" applyAlignment="1">
      <alignment/>
      <protection/>
    </xf>
    <xf numFmtId="0" fontId="1" fillId="0" borderId="34" xfId="52" applyFont="1" applyBorder="1" applyAlignment="1">
      <alignment horizontal="center"/>
      <protection/>
    </xf>
    <xf numFmtId="0" fontId="1" fillId="0" borderId="40" xfId="52" applyFont="1" applyBorder="1">
      <alignment/>
      <protection/>
    </xf>
    <xf numFmtId="0" fontId="1" fillId="24" borderId="21" xfId="52" applyFont="1" applyFill="1" applyBorder="1" applyAlignment="1">
      <alignment horizontal="center"/>
      <protection/>
    </xf>
    <xf numFmtId="0" fontId="1" fillId="0" borderId="33" xfId="52" applyFont="1" applyBorder="1" applyAlignment="1">
      <alignment horizontal="center"/>
      <protection/>
    </xf>
    <xf numFmtId="0" fontId="1" fillId="0" borderId="41" xfId="52" applyFont="1" applyBorder="1" applyAlignment="1">
      <alignment horizontal="center"/>
      <protection/>
    </xf>
    <xf numFmtId="0" fontId="1" fillId="0" borderId="13" xfId="52" applyFont="1" applyFill="1" applyBorder="1" applyAlignment="1">
      <alignment horizontal="center"/>
      <protection/>
    </xf>
    <xf numFmtId="0" fontId="1" fillId="24" borderId="27" xfId="52" applyFont="1" applyFill="1" applyBorder="1" applyAlignment="1">
      <alignment horizontal="center"/>
      <protection/>
    </xf>
    <xf numFmtId="0" fontId="1" fillId="0" borderId="14" xfId="52" applyFont="1" applyBorder="1">
      <alignment/>
      <protection/>
    </xf>
    <xf numFmtId="0" fontId="1" fillId="0" borderId="18" xfId="52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0" fontId="1" fillId="0" borderId="17" xfId="52" applyFont="1" applyBorder="1" applyAlignment="1">
      <alignment horizontal="center"/>
      <protection/>
    </xf>
    <xf numFmtId="0" fontId="1" fillId="0" borderId="23" xfId="52" applyFont="1" applyBorder="1">
      <alignment/>
      <protection/>
    </xf>
    <xf numFmtId="0" fontId="1" fillId="24" borderId="22" xfId="52" applyFont="1" applyFill="1" applyBorder="1" applyAlignment="1">
      <alignment horizontal="center"/>
      <protection/>
    </xf>
    <xf numFmtId="0" fontId="1" fillId="24" borderId="35" xfId="52" applyFont="1" applyFill="1" applyBorder="1" applyAlignment="1">
      <alignment horizontal="left"/>
      <protection/>
    </xf>
    <xf numFmtId="0" fontId="5" fillId="24" borderId="16" xfId="52" applyFont="1" applyFill="1" applyBorder="1" applyAlignment="1">
      <alignment horizontal="left"/>
      <protection/>
    </xf>
    <xf numFmtId="0" fontId="5" fillId="24" borderId="26" xfId="52" applyFont="1" applyFill="1" applyBorder="1" applyAlignment="1">
      <alignment horizontal="left"/>
      <protection/>
    </xf>
    <xf numFmtId="0" fontId="1" fillId="0" borderId="21" xfId="52" applyFont="1" applyBorder="1">
      <alignment/>
      <protection/>
    </xf>
    <xf numFmtId="0" fontId="1" fillId="0" borderId="21" xfId="52" applyFont="1" applyFill="1" applyBorder="1">
      <alignment/>
      <protection/>
    </xf>
    <xf numFmtId="0" fontId="5" fillId="0" borderId="27" xfId="52" applyFont="1" applyBorder="1">
      <alignment/>
      <protection/>
    </xf>
    <xf numFmtId="0" fontId="1" fillId="0" borderId="26" xfId="52" applyFont="1" applyBorder="1">
      <alignment/>
      <protection/>
    </xf>
    <xf numFmtId="0" fontId="5" fillId="0" borderId="26" xfId="52" applyFont="1" applyBorder="1">
      <alignment/>
      <protection/>
    </xf>
    <xf numFmtId="0" fontId="1" fillId="0" borderId="27" xfId="52" applyFont="1" applyBorder="1">
      <alignment/>
      <protection/>
    </xf>
    <xf numFmtId="0" fontId="1" fillId="0" borderId="0" xfId="52" applyFont="1" applyBorder="1">
      <alignment/>
      <protection/>
    </xf>
    <xf numFmtId="166" fontId="1" fillId="0" borderId="0" xfId="52" applyNumberFormat="1" applyFont="1" applyBorder="1">
      <alignment/>
      <protection/>
    </xf>
    <xf numFmtId="0" fontId="5" fillId="24" borderId="21" xfId="52" applyFont="1" applyFill="1" applyBorder="1" applyAlignment="1">
      <alignment horizontal="left"/>
      <protection/>
    </xf>
    <xf numFmtId="0" fontId="5" fillId="0" borderId="21" xfId="52" applyFont="1" applyBorder="1">
      <alignment/>
      <protection/>
    </xf>
    <xf numFmtId="0" fontId="5" fillId="0" borderId="0" xfId="52" applyFont="1" applyBorder="1">
      <alignment/>
      <protection/>
    </xf>
    <xf numFmtId="166" fontId="1" fillId="0" borderId="0" xfId="52" applyNumberFormat="1" applyFont="1">
      <alignment/>
      <protection/>
    </xf>
    <xf numFmtId="0" fontId="17" fillId="0" borderId="0" xfId="52" applyFont="1" applyBorder="1">
      <alignment/>
      <protection/>
    </xf>
    <xf numFmtId="0" fontId="1" fillId="0" borderId="0" xfId="52" applyFont="1" applyFill="1" applyBorder="1">
      <alignment/>
      <protection/>
    </xf>
    <xf numFmtId="3" fontId="1" fillId="0" borderId="0" xfId="52" applyNumberFormat="1" applyFont="1">
      <alignment/>
      <protection/>
    </xf>
    <xf numFmtId="0" fontId="17" fillId="0" borderId="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1" fillId="0" borderId="0" xfId="52" applyBorder="1">
      <alignment/>
      <protection/>
    </xf>
    <xf numFmtId="0" fontId="5" fillId="0" borderId="0" xfId="52" applyFont="1" applyBorder="1" applyAlignment="1">
      <alignment horizontal="right"/>
      <protection/>
    </xf>
    <xf numFmtId="0" fontId="8" fillId="0" borderId="26" xfId="52" applyFont="1" applyBorder="1" applyAlignment="1">
      <alignment horizontal="left"/>
      <protection/>
    </xf>
    <xf numFmtId="0" fontId="8" fillId="0" borderId="21" xfId="52" applyFont="1" applyBorder="1" applyAlignment="1">
      <alignment horizontal="left"/>
      <protection/>
    </xf>
    <xf numFmtId="0" fontId="6" fillId="0" borderId="26" xfId="52" applyFont="1" applyFill="1" applyBorder="1" applyAlignment="1">
      <alignment horizontal="left"/>
      <protection/>
    </xf>
    <xf numFmtId="0" fontId="6" fillId="0" borderId="26" xfId="52" applyFont="1" applyBorder="1" applyAlignment="1">
      <alignment horizontal="left"/>
      <protection/>
    </xf>
    <xf numFmtId="0" fontId="6" fillId="0" borderId="27" xfId="52" applyFont="1" applyBorder="1" applyAlignment="1" quotePrefix="1">
      <alignment horizontal="left"/>
      <protection/>
    </xf>
    <xf numFmtId="0" fontId="8" fillId="0" borderId="21" xfId="52" applyFont="1" applyBorder="1" applyAlignment="1" quotePrefix="1">
      <alignment horizontal="left"/>
      <protection/>
    </xf>
    <xf numFmtId="3" fontId="6" fillId="0" borderId="21" xfId="52" applyNumberFormat="1" applyFont="1" applyFill="1" applyBorder="1">
      <alignment/>
      <protection/>
    </xf>
    <xf numFmtId="3" fontId="8" fillId="24" borderId="35" xfId="52" applyNumberFormat="1" applyFont="1" applyFill="1" applyBorder="1">
      <alignment/>
      <protection/>
    </xf>
    <xf numFmtId="0" fontId="6" fillId="24" borderId="21" xfId="52" applyFont="1" applyFill="1" applyBorder="1" applyAlignment="1">
      <alignment horizontal="left"/>
      <protection/>
    </xf>
    <xf numFmtId="3" fontId="11" fillId="0" borderId="25" xfId="52" applyNumberFormat="1" applyFont="1" applyFill="1" applyBorder="1">
      <alignment/>
      <protection/>
    </xf>
    <xf numFmtId="3" fontId="6" fillId="0" borderId="27" xfId="52" applyNumberFormat="1" applyFont="1" applyFill="1" applyBorder="1">
      <alignment/>
      <protection/>
    </xf>
    <xf numFmtId="3" fontId="8" fillId="0" borderId="42" xfId="52" applyNumberFormat="1" applyFont="1" applyFill="1" applyBorder="1">
      <alignment/>
      <protection/>
    </xf>
    <xf numFmtId="3" fontId="8" fillId="0" borderId="43" xfId="52" applyNumberFormat="1" applyFont="1" applyFill="1" applyBorder="1">
      <alignment/>
      <protection/>
    </xf>
    <xf numFmtId="3" fontId="11" fillId="0" borderId="12" xfId="52" applyNumberFormat="1" applyFont="1" applyFill="1" applyBorder="1">
      <alignment/>
      <protection/>
    </xf>
    <xf numFmtId="3" fontId="11" fillId="0" borderId="22" xfId="52" applyNumberFormat="1" applyFont="1" applyFill="1" applyBorder="1">
      <alignment/>
      <protection/>
    </xf>
    <xf numFmtId="3" fontId="11" fillId="0" borderId="10" xfId="52" applyNumberFormat="1" applyFont="1" applyFill="1" applyBorder="1">
      <alignment/>
      <protection/>
    </xf>
    <xf numFmtId="3" fontId="11" fillId="0" borderId="20" xfId="52" applyNumberFormat="1" applyFont="1" applyFill="1" applyBorder="1">
      <alignment/>
      <protection/>
    </xf>
    <xf numFmtId="3" fontId="11" fillId="0" borderId="35" xfId="52" applyNumberFormat="1" applyFont="1" applyFill="1" applyBorder="1">
      <alignment/>
      <protection/>
    </xf>
    <xf numFmtId="3" fontId="8" fillId="0" borderId="26" xfId="52" applyNumberFormat="1" applyFont="1" applyFill="1" applyBorder="1" applyAlignment="1">
      <alignment horizontal="right"/>
      <protection/>
    </xf>
    <xf numFmtId="3" fontId="8" fillId="0" borderId="10" xfId="52" applyNumberFormat="1" applyFont="1" applyFill="1" applyBorder="1" applyAlignment="1">
      <alignment horizontal="right"/>
      <protection/>
    </xf>
    <xf numFmtId="3" fontId="8" fillId="0" borderId="29" xfId="52" applyNumberFormat="1" applyFont="1" applyFill="1" applyBorder="1" applyAlignment="1">
      <alignment horizontal="right"/>
      <protection/>
    </xf>
    <xf numFmtId="3" fontId="8" fillId="0" borderId="11" xfId="52" applyNumberFormat="1" applyFont="1" applyFill="1" applyBorder="1" applyAlignment="1">
      <alignment horizontal="right"/>
      <protection/>
    </xf>
    <xf numFmtId="3" fontId="8" fillId="0" borderId="21" xfId="52" applyNumberFormat="1" applyFont="1" applyFill="1" applyBorder="1" applyAlignment="1">
      <alignment horizontal="right"/>
      <protection/>
    </xf>
    <xf numFmtId="3" fontId="8" fillId="0" borderId="12" xfId="52" applyNumberFormat="1" applyFont="1" applyFill="1" applyBorder="1" applyAlignment="1">
      <alignment horizontal="right"/>
      <protection/>
    </xf>
    <xf numFmtId="3" fontId="8" fillId="0" borderId="0" xfId="52" applyNumberFormat="1" applyFont="1" applyFill="1" applyBorder="1" applyAlignment="1">
      <alignment horizontal="right"/>
      <protection/>
    </xf>
    <xf numFmtId="3" fontId="8" fillId="0" borderId="13" xfId="52" applyNumberFormat="1" applyFont="1" applyFill="1" applyBorder="1" applyAlignment="1">
      <alignment horizontal="right"/>
      <protection/>
    </xf>
    <xf numFmtId="3" fontId="6" fillId="0" borderId="21" xfId="52" applyNumberFormat="1" applyFont="1" applyFill="1" applyBorder="1" applyAlignment="1">
      <alignment horizontal="right"/>
      <protection/>
    </xf>
    <xf numFmtId="3" fontId="6" fillId="0" borderId="12" xfId="52" applyNumberFormat="1" applyFont="1" applyFill="1" applyBorder="1" applyAlignment="1">
      <alignment horizontal="right"/>
      <protection/>
    </xf>
    <xf numFmtId="3" fontId="6" fillId="0" borderId="24" xfId="52" applyNumberFormat="1" applyFont="1" applyFill="1" applyBorder="1" applyAlignment="1">
      <alignment horizontal="right"/>
      <protection/>
    </xf>
    <xf numFmtId="3" fontId="6" fillId="0" borderId="25" xfId="52" applyNumberFormat="1" applyFont="1" applyFill="1" applyBorder="1" applyAlignment="1">
      <alignment horizontal="right"/>
      <protection/>
    </xf>
    <xf numFmtId="3" fontId="8" fillId="0" borderId="14" xfId="52" applyNumberFormat="1" applyFont="1" applyFill="1" applyBorder="1" applyAlignment="1">
      <alignment horizontal="right"/>
      <protection/>
    </xf>
    <xf numFmtId="3" fontId="6" fillId="0" borderId="19" xfId="52" applyNumberFormat="1" applyFont="1" applyFill="1" applyBorder="1" applyAlignment="1">
      <alignment horizontal="right"/>
      <protection/>
    </xf>
    <xf numFmtId="3" fontId="8" fillId="0" borderId="28" xfId="52" applyNumberFormat="1" applyFont="1" applyFill="1" applyBorder="1" applyAlignment="1">
      <alignment horizontal="right"/>
      <protection/>
    </xf>
    <xf numFmtId="3" fontId="8" fillId="0" borderId="19" xfId="52" applyNumberFormat="1" applyFont="1" applyFill="1" applyBorder="1" applyAlignment="1">
      <alignment horizontal="right"/>
      <protection/>
    </xf>
    <xf numFmtId="3" fontId="8" fillId="0" borderId="24" xfId="52" applyNumberFormat="1" applyFont="1" applyFill="1" applyBorder="1" applyAlignment="1">
      <alignment horizontal="right"/>
      <protection/>
    </xf>
    <xf numFmtId="3" fontId="8" fillId="0" borderId="22" xfId="52" applyNumberFormat="1" applyFont="1" applyBorder="1">
      <alignment/>
      <protection/>
    </xf>
    <xf numFmtId="3" fontId="8" fillId="0" borderId="10" xfId="52" applyNumberFormat="1" applyFont="1" applyBorder="1">
      <alignment/>
      <protection/>
    </xf>
    <xf numFmtId="3" fontId="8" fillId="0" borderId="20" xfId="52" applyNumberFormat="1" applyFont="1" applyBorder="1">
      <alignment/>
      <protection/>
    </xf>
    <xf numFmtId="3" fontId="8" fillId="0" borderId="35" xfId="52" applyNumberFormat="1" applyFont="1" applyBorder="1">
      <alignment/>
      <protection/>
    </xf>
    <xf numFmtId="3" fontId="8" fillId="0" borderId="12" xfId="52" applyNumberFormat="1" applyFont="1" applyBorder="1">
      <alignment/>
      <protection/>
    </xf>
    <xf numFmtId="3" fontId="8" fillId="0" borderId="25" xfId="52" applyNumberFormat="1" applyFont="1" applyBorder="1">
      <alignment/>
      <protection/>
    </xf>
    <xf numFmtId="3" fontId="6" fillId="24" borderId="22" xfId="52" applyNumberFormat="1" applyFont="1" applyFill="1" applyBorder="1" applyAlignment="1">
      <alignment horizontal="right"/>
      <protection/>
    </xf>
    <xf numFmtId="3" fontId="6" fillId="24" borderId="10" xfId="52" applyNumberFormat="1" applyFont="1" applyFill="1" applyBorder="1" applyAlignment="1">
      <alignment horizontal="right"/>
      <protection/>
    </xf>
    <xf numFmtId="3" fontId="6" fillId="24" borderId="11" xfId="52" applyNumberFormat="1" applyFont="1" applyFill="1" applyBorder="1" applyAlignment="1">
      <alignment horizontal="right"/>
      <protection/>
    </xf>
    <xf numFmtId="3" fontId="6" fillId="24" borderId="16" xfId="52" applyNumberFormat="1" applyFont="1" applyFill="1" applyBorder="1" applyAlignment="1">
      <alignment horizontal="right"/>
      <protection/>
    </xf>
    <xf numFmtId="3" fontId="6" fillId="24" borderId="14" xfId="52" applyNumberFormat="1" applyFont="1" applyFill="1" applyBorder="1" applyAlignment="1">
      <alignment horizontal="right"/>
      <protection/>
    </xf>
    <xf numFmtId="3" fontId="6" fillId="24" borderId="15" xfId="52" applyNumberFormat="1" applyFont="1" applyFill="1" applyBorder="1" applyAlignment="1">
      <alignment horizontal="right"/>
      <protection/>
    </xf>
    <xf numFmtId="3" fontId="6" fillId="0" borderId="22" xfId="52" applyNumberFormat="1" applyFont="1" applyBorder="1">
      <alignment/>
      <protection/>
    </xf>
    <xf numFmtId="3" fontId="6" fillId="0" borderId="29" xfId="52" applyNumberFormat="1" applyFont="1" applyFill="1" applyBorder="1" applyAlignment="1">
      <alignment horizontal="right"/>
      <protection/>
    </xf>
    <xf numFmtId="3" fontId="6" fillId="0" borderId="10" xfId="52" applyNumberFormat="1" applyFont="1" applyBorder="1">
      <alignment/>
      <protection/>
    </xf>
    <xf numFmtId="3" fontId="6" fillId="0" borderId="29" xfId="52" applyNumberFormat="1" applyFont="1" applyBorder="1">
      <alignment/>
      <protection/>
    </xf>
    <xf numFmtId="3" fontId="6" fillId="0" borderId="20" xfId="52" applyNumberFormat="1" applyFont="1" applyBorder="1">
      <alignment/>
      <protection/>
    </xf>
    <xf numFmtId="3" fontId="8" fillId="0" borderId="17" xfId="52" applyNumberFormat="1" applyFont="1" applyFill="1" applyBorder="1" applyAlignment="1">
      <alignment horizontal="right"/>
      <protection/>
    </xf>
    <xf numFmtId="3" fontId="6" fillId="0" borderId="28" xfId="52" applyNumberFormat="1" applyFont="1" applyFill="1" applyBorder="1" applyAlignment="1">
      <alignment horizontal="right"/>
      <protection/>
    </xf>
    <xf numFmtId="3" fontId="8" fillId="0" borderId="10" xfId="52" applyNumberFormat="1" applyFont="1" applyBorder="1" applyAlignment="1">
      <alignment horizontal="right"/>
      <protection/>
    </xf>
    <xf numFmtId="3" fontId="8" fillId="0" borderId="20" xfId="52" applyNumberFormat="1" applyFont="1" applyBorder="1" applyAlignment="1">
      <alignment horizontal="right"/>
      <protection/>
    </xf>
    <xf numFmtId="3" fontId="8" fillId="0" borderId="12" xfId="52" applyNumberFormat="1" applyFont="1" applyBorder="1" applyAlignment="1">
      <alignment horizontal="right"/>
      <protection/>
    </xf>
    <xf numFmtId="3" fontId="8" fillId="0" borderId="25" xfId="52" applyNumberFormat="1" applyFont="1" applyBorder="1" applyAlignment="1">
      <alignment horizontal="right"/>
      <protection/>
    </xf>
    <xf numFmtId="3" fontId="6" fillId="24" borderId="35" xfId="52" applyNumberFormat="1" applyFont="1" applyFill="1" applyBorder="1">
      <alignment/>
      <protection/>
    </xf>
    <xf numFmtId="3" fontId="6" fillId="24" borderId="12" xfId="52" applyNumberFormat="1" applyFont="1" applyFill="1" applyBorder="1" applyAlignment="1">
      <alignment horizontal="right"/>
      <protection/>
    </xf>
    <xf numFmtId="3" fontId="6" fillId="24" borderId="13" xfId="52" applyNumberFormat="1" applyFont="1" applyFill="1" applyBorder="1" applyAlignment="1">
      <alignment horizontal="right"/>
      <protection/>
    </xf>
    <xf numFmtId="0" fontId="6" fillId="0" borderId="0" xfId="52" applyFont="1" applyBorder="1">
      <alignment/>
      <protection/>
    </xf>
    <xf numFmtId="3" fontId="8" fillId="0" borderId="29" xfId="52" applyNumberFormat="1" applyFont="1" applyBorder="1">
      <alignment/>
      <protection/>
    </xf>
    <xf numFmtId="3" fontId="8" fillId="0" borderId="0" xfId="52" applyNumberFormat="1" applyFont="1" applyBorder="1">
      <alignment/>
      <protection/>
    </xf>
    <xf numFmtId="1" fontId="6" fillId="0" borderId="10" xfId="52" applyNumberFormat="1" applyFont="1" applyBorder="1">
      <alignment/>
      <protection/>
    </xf>
    <xf numFmtId="1" fontId="6" fillId="0" borderId="11" xfId="52" applyNumberFormat="1" applyFont="1" applyBorder="1">
      <alignment/>
      <protection/>
    </xf>
    <xf numFmtId="3" fontId="6" fillId="0" borderId="26" xfId="52" applyNumberFormat="1" applyFont="1" applyBorder="1">
      <alignment/>
      <protection/>
    </xf>
    <xf numFmtId="3" fontId="6" fillId="0" borderId="44" xfId="52" applyNumberFormat="1" applyFont="1" applyBorder="1">
      <alignment/>
      <protection/>
    </xf>
    <xf numFmtId="3" fontId="6" fillId="0" borderId="27" xfId="52" applyNumberFormat="1" applyFont="1" applyBorder="1">
      <alignment/>
      <protection/>
    </xf>
    <xf numFmtId="3" fontId="6" fillId="0" borderId="45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8" fillId="0" borderId="29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20" xfId="52" applyFont="1" applyBorder="1">
      <alignment/>
      <protection/>
    </xf>
    <xf numFmtId="166" fontId="8" fillId="0" borderId="12" xfId="52" applyNumberFormat="1" applyFont="1" applyBorder="1" applyAlignment="1">
      <alignment horizontal="right"/>
      <protection/>
    </xf>
    <xf numFmtId="3" fontId="8" fillId="24" borderId="0" xfId="52" applyNumberFormat="1" applyFont="1" applyFill="1" applyBorder="1" applyAlignment="1">
      <alignment horizontal="right"/>
      <protection/>
    </xf>
    <xf numFmtId="3" fontId="8" fillId="24" borderId="12" xfId="52" applyNumberFormat="1" applyFont="1" applyFill="1" applyBorder="1" applyAlignment="1">
      <alignment horizontal="right"/>
      <protection/>
    </xf>
    <xf numFmtId="3" fontId="8" fillId="24" borderId="25" xfId="52" applyNumberFormat="1" applyFont="1" applyFill="1" applyBorder="1" applyAlignment="1">
      <alignment horizontal="right"/>
      <protection/>
    </xf>
    <xf numFmtId="166" fontId="6" fillId="0" borderId="12" xfId="52" applyNumberFormat="1" applyFont="1" applyBorder="1" applyAlignment="1">
      <alignment horizontal="right"/>
      <protection/>
    </xf>
    <xf numFmtId="3" fontId="6" fillId="24" borderId="0" xfId="52" applyNumberFormat="1" applyFont="1" applyFill="1" applyBorder="1" applyAlignment="1">
      <alignment horizontal="right"/>
      <protection/>
    </xf>
    <xf numFmtId="3" fontId="6" fillId="24" borderId="25" xfId="52" applyNumberFormat="1" applyFont="1" applyFill="1" applyBorder="1" applyAlignment="1">
      <alignment horizontal="right"/>
      <protection/>
    </xf>
    <xf numFmtId="166" fontId="8" fillId="0" borderId="22" xfId="52" applyNumberFormat="1" applyFont="1" applyBorder="1" applyAlignment="1">
      <alignment horizontal="right"/>
      <protection/>
    </xf>
    <xf numFmtId="1" fontId="8" fillId="0" borderId="10" xfId="52" applyNumberFormat="1" applyFont="1" applyBorder="1" applyAlignment="1">
      <alignment horizontal="right"/>
      <protection/>
    </xf>
    <xf numFmtId="166" fontId="8" fillId="0" borderId="10" xfId="52" applyNumberFormat="1" applyFont="1" applyBorder="1" applyAlignment="1">
      <alignment horizontal="right"/>
      <protection/>
    </xf>
    <xf numFmtId="166" fontId="8" fillId="0" borderId="35" xfId="52" applyNumberFormat="1" applyFont="1" applyBorder="1" applyAlignment="1">
      <alignment horizontal="right"/>
      <protection/>
    </xf>
    <xf numFmtId="166" fontId="6" fillId="0" borderId="16" xfId="52" applyNumberFormat="1" applyFont="1" applyBorder="1" applyAlignment="1">
      <alignment horizontal="right"/>
      <protection/>
    </xf>
    <xf numFmtId="166" fontId="6" fillId="0" borderId="14" xfId="52" applyNumberFormat="1" applyFont="1" applyBorder="1" applyAlignment="1">
      <alignment horizontal="right"/>
      <protection/>
    </xf>
    <xf numFmtId="166" fontId="6" fillId="0" borderId="23" xfId="52" applyNumberFormat="1" applyFont="1" applyBorder="1" applyAlignment="1">
      <alignment horizontal="right"/>
      <protection/>
    </xf>
    <xf numFmtId="166" fontId="8" fillId="0" borderId="29" xfId="52" applyNumberFormat="1" applyFont="1" applyBorder="1" applyAlignment="1">
      <alignment horizontal="right"/>
      <protection/>
    </xf>
    <xf numFmtId="166" fontId="8" fillId="0" borderId="19" xfId="52" applyNumberFormat="1" applyFont="1" applyBorder="1" applyAlignment="1">
      <alignment horizontal="right"/>
      <protection/>
    </xf>
    <xf numFmtId="166" fontId="8" fillId="0" borderId="12" xfId="52" applyNumberFormat="1" applyFont="1" applyBorder="1" applyAlignment="1" applyProtection="1">
      <alignment horizontal="right"/>
      <protection/>
    </xf>
    <xf numFmtId="166" fontId="8" fillId="0" borderId="0" xfId="52" applyNumberFormat="1" applyFont="1" applyBorder="1" applyAlignment="1" applyProtection="1">
      <alignment horizontal="right"/>
      <protection/>
    </xf>
    <xf numFmtId="166" fontId="8" fillId="0" borderId="24" xfId="52" applyNumberFormat="1" applyFont="1" applyBorder="1" applyAlignment="1" applyProtection="1">
      <alignment horizontal="right"/>
      <protection/>
    </xf>
    <xf numFmtId="0" fontId="8" fillId="0" borderId="25" xfId="52" applyFont="1" applyBorder="1">
      <alignment/>
      <protection/>
    </xf>
    <xf numFmtId="166" fontId="8" fillId="0" borderId="24" xfId="52" applyNumberFormat="1" applyFont="1" applyBorder="1" applyAlignment="1" applyProtection="1" quotePrefix="1">
      <alignment horizontal="right"/>
      <protection/>
    </xf>
    <xf numFmtId="166" fontId="6" fillId="0" borderId="28" xfId="52" applyNumberFormat="1" applyFont="1" applyBorder="1" applyAlignment="1">
      <alignment horizontal="right"/>
      <protection/>
    </xf>
    <xf numFmtId="166" fontId="6" fillId="0" borderId="15" xfId="52" applyNumberFormat="1" applyFont="1" applyBorder="1" applyAlignment="1">
      <alignment horizontal="right"/>
      <protection/>
    </xf>
    <xf numFmtId="166" fontId="6" fillId="0" borderId="10" xfId="52" applyNumberFormat="1" applyFont="1" applyBorder="1" applyAlignment="1">
      <alignment horizontal="right"/>
      <protection/>
    </xf>
    <xf numFmtId="166" fontId="6" fillId="0" borderId="29" xfId="52" applyNumberFormat="1" applyFont="1" applyBorder="1" applyAlignment="1">
      <alignment horizontal="right"/>
      <protection/>
    </xf>
    <xf numFmtId="166" fontId="8" fillId="0" borderId="14" xfId="52" applyNumberFormat="1" applyFont="1" applyBorder="1" applyAlignment="1">
      <alignment horizontal="right"/>
      <protection/>
    </xf>
    <xf numFmtId="166" fontId="8" fillId="0" borderId="17" xfId="52" applyNumberFormat="1" applyFont="1" applyBorder="1" applyAlignment="1">
      <alignment horizontal="right"/>
      <protection/>
    </xf>
    <xf numFmtId="0" fontId="8" fillId="0" borderId="15" xfId="52" applyFont="1" applyBorder="1">
      <alignment/>
      <protection/>
    </xf>
    <xf numFmtId="166" fontId="6" fillId="0" borderId="30" xfId="52" applyNumberFormat="1" applyFont="1" applyBorder="1" applyAlignment="1">
      <alignment horizontal="right"/>
      <protection/>
    </xf>
    <xf numFmtId="0" fontId="8" fillId="0" borderId="29" xfId="52" applyFont="1" applyBorder="1">
      <alignment/>
      <protection/>
    </xf>
    <xf numFmtId="0" fontId="8" fillId="0" borderId="20" xfId="52" applyFont="1" applyBorder="1" applyAlignment="1">
      <alignment horizontal="center"/>
      <protection/>
    </xf>
    <xf numFmtId="166" fontId="6" fillId="0" borderId="22" xfId="52" applyNumberFormat="1" applyFont="1" applyBorder="1" applyAlignment="1" applyProtection="1">
      <alignment horizontal="right"/>
      <protection/>
    </xf>
    <xf numFmtId="166" fontId="6" fillId="0" borderId="10" xfId="52" applyNumberFormat="1" applyFont="1" applyBorder="1" applyAlignment="1" applyProtection="1">
      <alignment horizontal="right"/>
      <protection/>
    </xf>
    <xf numFmtId="166" fontId="6" fillId="0" borderId="20" xfId="52" applyNumberFormat="1" applyFont="1" applyBorder="1" applyAlignment="1" applyProtection="1">
      <alignment horizontal="right"/>
      <protection/>
    </xf>
    <xf numFmtId="3" fontId="8" fillId="0" borderId="12" xfId="52" applyNumberFormat="1" applyFont="1" applyBorder="1" applyAlignment="1" applyProtection="1">
      <alignment horizontal="right"/>
      <protection/>
    </xf>
    <xf numFmtId="3" fontId="8" fillId="0" borderId="24" xfId="52" applyNumberFormat="1" applyFont="1" applyBorder="1">
      <alignment/>
      <protection/>
    </xf>
    <xf numFmtId="3" fontId="8" fillId="0" borderId="13" xfId="52" applyNumberFormat="1" applyFont="1" applyBorder="1">
      <alignment/>
      <protection/>
    </xf>
    <xf numFmtId="3" fontId="6" fillId="0" borderId="16" xfId="52" applyNumberFormat="1" applyFont="1" applyBorder="1" applyAlignment="1">
      <alignment horizontal="right"/>
      <protection/>
    </xf>
    <xf numFmtId="3" fontId="6" fillId="0" borderId="28" xfId="52" applyNumberFormat="1" applyFont="1" applyBorder="1" applyAlignment="1" applyProtection="1">
      <alignment horizontal="right"/>
      <protection/>
    </xf>
    <xf numFmtId="3" fontId="6" fillId="0" borderId="28" xfId="52" applyNumberFormat="1" applyFont="1" applyBorder="1" applyAlignment="1">
      <alignment horizontal="right"/>
      <protection/>
    </xf>
    <xf numFmtId="3" fontId="6" fillId="0" borderId="23" xfId="52" applyNumberFormat="1" applyFont="1" applyBorder="1" applyAlignment="1">
      <alignment horizontal="right"/>
      <protection/>
    </xf>
    <xf numFmtId="166" fontId="6" fillId="0" borderId="24" xfId="52" applyNumberFormat="1" applyFont="1" applyBorder="1" applyAlignment="1">
      <alignment horizontal="right"/>
      <protection/>
    </xf>
    <xf numFmtId="166" fontId="6" fillId="0" borderId="25" xfId="52" applyNumberFormat="1" applyFont="1" applyBorder="1" applyAlignment="1">
      <alignment horizontal="right"/>
      <protection/>
    </xf>
    <xf numFmtId="3" fontId="8" fillId="0" borderId="24" xfId="52" applyNumberFormat="1" applyFont="1" applyBorder="1" applyAlignment="1" applyProtection="1">
      <alignment horizontal="right"/>
      <protection/>
    </xf>
    <xf numFmtId="3" fontId="8" fillId="0" borderId="24" xfId="52" applyNumberFormat="1" applyFont="1" applyBorder="1" applyAlignment="1">
      <alignment horizontal="right"/>
      <protection/>
    </xf>
    <xf numFmtId="3" fontId="8" fillId="0" borderId="25" xfId="52" applyNumberFormat="1" applyFont="1" applyBorder="1" applyAlignment="1" applyProtection="1">
      <alignment horizontal="right"/>
      <protection/>
    </xf>
    <xf numFmtId="3" fontId="8" fillId="0" borderId="24" xfId="52" applyNumberFormat="1" applyFont="1" applyBorder="1" applyAlignment="1" applyProtection="1" quotePrefix="1">
      <alignment horizontal="right"/>
      <protection/>
    </xf>
    <xf numFmtId="3" fontId="6" fillId="0" borderId="14" xfId="52" applyNumberFormat="1" applyFont="1" applyBorder="1" applyAlignment="1">
      <alignment horizontal="right"/>
      <protection/>
    </xf>
    <xf numFmtId="3" fontId="6" fillId="0" borderId="12" xfId="52" applyNumberFormat="1" applyFont="1" applyBorder="1" applyAlignment="1">
      <alignment horizontal="right"/>
      <protection/>
    </xf>
    <xf numFmtId="3" fontId="6" fillId="0" borderId="24" xfId="52" applyNumberFormat="1" applyFont="1" applyBorder="1" applyAlignment="1">
      <alignment horizontal="right"/>
      <protection/>
    </xf>
    <xf numFmtId="3" fontId="6" fillId="0" borderId="25" xfId="52" applyNumberFormat="1" applyFont="1" applyBorder="1" applyAlignment="1">
      <alignment horizontal="right"/>
      <protection/>
    </xf>
    <xf numFmtId="3" fontId="6" fillId="0" borderId="14" xfId="52" applyNumberFormat="1" applyFont="1" applyBorder="1" applyAlignment="1" applyProtection="1">
      <alignment horizontal="right"/>
      <protection/>
    </xf>
    <xf numFmtId="3" fontId="6" fillId="0" borderId="23" xfId="52" applyNumberFormat="1" applyFont="1" applyBorder="1" applyAlignment="1" applyProtection="1">
      <alignment horizontal="right"/>
      <protection/>
    </xf>
    <xf numFmtId="3" fontId="8" fillId="0" borderId="14" xfId="52" applyNumberFormat="1" applyFont="1" applyBorder="1" applyAlignment="1">
      <alignment horizontal="right"/>
      <protection/>
    </xf>
    <xf numFmtId="3" fontId="8" fillId="0" borderId="30" xfId="52" applyNumberFormat="1" applyFont="1" applyBorder="1" applyAlignment="1" applyProtection="1">
      <alignment horizontal="right"/>
      <protection/>
    </xf>
    <xf numFmtId="3" fontId="8" fillId="0" borderId="28" xfId="52" applyNumberFormat="1" applyFont="1" applyBorder="1" applyAlignment="1">
      <alignment horizontal="right"/>
      <protection/>
    </xf>
    <xf numFmtId="3" fontId="8" fillId="0" borderId="23" xfId="52" applyNumberFormat="1" applyFont="1" applyBorder="1" applyAlignment="1">
      <alignment horizontal="right"/>
      <protection/>
    </xf>
    <xf numFmtId="0" fontId="5" fillId="0" borderId="22" xfId="52" applyFont="1" applyBorder="1">
      <alignment/>
      <protection/>
    </xf>
    <xf numFmtId="0" fontId="5" fillId="24" borderId="35" xfId="52" applyFont="1" applyFill="1" applyBorder="1" applyAlignment="1">
      <alignment horizontal="center"/>
      <protection/>
    </xf>
    <xf numFmtId="0" fontId="5" fillId="0" borderId="12" xfId="52" applyFont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5" fillId="0" borderId="46" xfId="52" applyFont="1" applyBorder="1" applyAlignment="1">
      <alignment horizontal="center"/>
      <protection/>
    </xf>
    <xf numFmtId="0" fontId="5" fillId="0" borderId="24" xfId="52" applyFont="1" applyBorder="1" applyAlignment="1">
      <alignment horizontal="center"/>
      <protection/>
    </xf>
    <xf numFmtId="0" fontId="5" fillId="0" borderId="41" xfId="52" applyFont="1" applyBorder="1" applyAlignment="1">
      <alignment horizontal="center"/>
      <protection/>
    </xf>
    <xf numFmtId="0" fontId="5" fillId="0" borderId="47" xfId="52" applyFont="1" applyBorder="1" applyAlignment="1">
      <alignment horizontal="center"/>
      <protection/>
    </xf>
    <xf numFmtId="0" fontId="6" fillId="0" borderId="47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41" xfId="52" applyFont="1" applyBorder="1" applyAlignment="1">
      <alignment horizontal="center" vertical="center" wrapText="1"/>
      <protection/>
    </xf>
    <xf numFmtId="0" fontId="6" fillId="0" borderId="33" xfId="52" applyFont="1" applyBorder="1" applyAlignment="1" quotePrefix="1">
      <alignment horizontal="center" vertical="center" wrapText="1"/>
      <protection/>
    </xf>
    <xf numFmtId="0" fontId="6" fillId="0" borderId="18" xfId="52" applyFont="1" applyBorder="1" applyAlignment="1" quotePrefix="1">
      <alignment horizontal="center" vertical="center" wrapText="1"/>
      <protection/>
    </xf>
    <xf numFmtId="0" fontId="6" fillId="0" borderId="48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17" fontId="4" fillId="0" borderId="26" xfId="52" applyNumberFormat="1" applyFont="1" applyBorder="1" applyAlignment="1" quotePrefix="1">
      <alignment horizontal="center"/>
      <protection/>
    </xf>
    <xf numFmtId="17" fontId="4" fillId="0" borderId="29" xfId="52" applyNumberFormat="1" applyFont="1" applyBorder="1" applyAlignment="1" quotePrefix="1">
      <alignment horizontal="center"/>
      <protection/>
    </xf>
    <xf numFmtId="17" fontId="4" fillId="0" borderId="20" xfId="52" applyNumberFormat="1" applyFont="1" applyBorder="1" applyAlignment="1" quotePrefix="1">
      <alignment horizontal="center"/>
      <protection/>
    </xf>
    <xf numFmtId="0" fontId="5" fillId="0" borderId="21" xfId="52" applyFont="1" applyBorder="1" applyAlignment="1" quotePrefix="1">
      <alignment horizontal="center"/>
      <protection/>
    </xf>
    <xf numFmtId="0" fontId="5" fillId="0" borderId="0" xfId="52" applyFont="1" applyBorder="1" applyAlignment="1" quotePrefix="1">
      <alignment horizontal="center"/>
      <protection/>
    </xf>
    <xf numFmtId="0" fontId="5" fillId="0" borderId="25" xfId="52" applyFont="1" applyBorder="1" applyAlignment="1" quotePrefix="1">
      <alignment horizontal="center"/>
      <protection/>
    </xf>
    <xf numFmtId="0" fontId="5" fillId="0" borderId="27" xfId="52" applyFont="1" applyBorder="1" applyAlignment="1" quotePrefix="1">
      <alignment horizontal="center"/>
      <protection/>
    </xf>
    <xf numFmtId="0" fontId="5" fillId="0" borderId="17" xfId="52" applyFont="1" applyBorder="1" applyAlignment="1" quotePrefix="1">
      <alignment horizontal="center"/>
      <protection/>
    </xf>
    <xf numFmtId="0" fontId="5" fillId="0" borderId="23" xfId="52" applyFont="1" applyBorder="1" applyAlignment="1" quotePrefix="1">
      <alignment horizontal="center"/>
      <protection/>
    </xf>
    <xf numFmtId="0" fontId="6" fillId="0" borderId="22" xfId="52" applyFont="1" applyBorder="1" applyAlignment="1" quotePrefix="1">
      <alignment horizontal="center" vertical="center" wrapText="1"/>
      <protection/>
    </xf>
    <xf numFmtId="0" fontId="6" fillId="0" borderId="35" xfId="52" applyFont="1" applyBorder="1" applyAlignment="1" quotePrefix="1">
      <alignment horizontal="center" vertical="center" wrapText="1"/>
      <protection/>
    </xf>
    <xf numFmtId="0" fontId="1" fillId="0" borderId="35" xfId="52" applyBorder="1">
      <alignment/>
      <protection/>
    </xf>
    <xf numFmtId="0" fontId="1" fillId="0" borderId="16" xfId="52" applyBorder="1">
      <alignment/>
      <protection/>
    </xf>
    <xf numFmtId="0" fontId="6" fillId="0" borderId="49" xfId="52" applyFont="1" applyBorder="1" applyAlignment="1">
      <alignment horizontal="center" vertical="center" wrapText="1"/>
      <protection/>
    </xf>
    <xf numFmtId="0" fontId="6" fillId="0" borderId="50" xfId="52" applyFont="1" applyBorder="1" applyAlignment="1">
      <alignment horizontal="center" vertical="center" wrapText="1"/>
      <protection/>
    </xf>
    <xf numFmtId="0" fontId="6" fillId="0" borderId="50" xfId="52" applyFont="1" applyBorder="1" applyAlignment="1" quotePrefix="1">
      <alignment horizontal="center" vertical="center" wrapText="1"/>
      <protection/>
    </xf>
    <xf numFmtId="0" fontId="7" fillId="0" borderId="50" xfId="52" applyFont="1" applyBorder="1" applyAlignment="1">
      <alignment horizontal="center" vertical="center" wrapText="1"/>
      <protection/>
    </xf>
    <xf numFmtId="0" fontId="7" fillId="0" borderId="51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" fillId="0" borderId="52" xfId="52" applyFont="1" applyBorder="1" applyAlignment="1">
      <alignment horizontal="center" vertical="center" wrapText="1"/>
      <protection/>
    </xf>
    <xf numFmtId="0" fontId="5" fillId="0" borderId="53" xfId="52" applyFont="1" applyBorder="1" applyAlignment="1">
      <alignment horizontal="center" vertical="center" wrapText="1"/>
      <protection/>
    </xf>
    <xf numFmtId="0" fontId="5" fillId="0" borderId="40" xfId="52" applyFont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center" vertical="center" wrapText="1"/>
      <protection/>
    </xf>
    <xf numFmtId="0" fontId="6" fillId="0" borderId="55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 quotePrefix="1">
      <alignment horizontal="center" vertical="center" wrapText="1"/>
      <protection/>
    </xf>
    <xf numFmtId="0" fontId="6" fillId="0" borderId="56" xfId="52" applyFont="1" applyFill="1" applyBorder="1" applyAlignment="1">
      <alignment horizontal="center" vertical="center" wrapText="1"/>
      <protection/>
    </xf>
    <xf numFmtId="0" fontId="6" fillId="0" borderId="47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4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wrapText="1"/>
      <protection/>
    </xf>
    <xf numFmtId="0" fontId="1" fillId="0" borderId="14" xfId="52" applyFont="1" applyFill="1" applyBorder="1" applyAlignment="1">
      <alignment horizontal="center" wrapText="1"/>
      <protection/>
    </xf>
    <xf numFmtId="0" fontId="6" fillId="0" borderId="12" xfId="52" applyFont="1" applyFill="1" applyBorder="1" applyAlignment="1" quotePrefix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6" fillId="0" borderId="22" xfId="52" applyFont="1" applyFill="1" applyBorder="1" applyAlignment="1" quotePrefix="1">
      <alignment horizontal="center" vertical="center" wrapText="1"/>
      <protection/>
    </xf>
    <xf numFmtId="0" fontId="6" fillId="0" borderId="35" xfId="52" applyFont="1" applyFill="1" applyBorder="1" applyAlignment="1" quotePrefix="1">
      <alignment horizontal="center" vertical="center" wrapText="1"/>
      <protection/>
    </xf>
    <xf numFmtId="0" fontId="1" fillId="0" borderId="35" xfId="52" applyFont="1" applyFill="1" applyBorder="1">
      <alignment/>
      <protection/>
    </xf>
    <xf numFmtId="0" fontId="1" fillId="0" borderId="16" xfId="52" applyFont="1" applyFill="1" applyBorder="1">
      <alignment/>
      <protection/>
    </xf>
    <xf numFmtId="0" fontId="6" fillId="0" borderId="49" xfId="52" applyFont="1" applyFill="1" applyBorder="1" applyAlignment="1">
      <alignment horizontal="center" vertical="center" wrapText="1"/>
      <protection/>
    </xf>
    <xf numFmtId="0" fontId="6" fillId="0" borderId="50" xfId="52" applyFont="1" applyFill="1" applyBorder="1" applyAlignment="1">
      <alignment horizontal="center" vertical="center" wrapText="1"/>
      <protection/>
    </xf>
    <xf numFmtId="0" fontId="6" fillId="0" borderId="50" xfId="52" applyFont="1" applyFill="1" applyBorder="1" applyAlignment="1" quotePrefix="1">
      <alignment horizontal="center" vertical="center" wrapText="1"/>
      <protection/>
    </xf>
    <xf numFmtId="0" fontId="7" fillId="0" borderId="50" xfId="52" applyFont="1" applyFill="1" applyBorder="1" applyAlignment="1">
      <alignment horizontal="center" vertical="center" wrapText="1"/>
      <protection/>
    </xf>
    <xf numFmtId="0" fontId="7" fillId="0" borderId="51" xfId="52" applyFont="1" applyFill="1" applyBorder="1" applyAlignment="1">
      <alignment horizontal="center" vertical="center" wrapText="1"/>
      <protection/>
    </xf>
    <xf numFmtId="0" fontId="6" fillId="0" borderId="52" xfId="52" applyFont="1" applyFill="1" applyBorder="1" applyAlignment="1">
      <alignment horizontal="center" vertical="center" wrapText="1"/>
      <protection/>
    </xf>
    <xf numFmtId="0" fontId="1" fillId="0" borderId="53" xfId="52" applyFont="1" applyFill="1" applyBorder="1" applyAlignment="1">
      <alignment horizontal="center" vertical="center" wrapText="1"/>
      <protection/>
    </xf>
    <xf numFmtId="0" fontId="1" fillId="0" borderId="40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/>
      <protection/>
    </xf>
    <xf numFmtId="17" fontId="4" fillId="0" borderId="21" xfId="52" applyNumberFormat="1" applyFont="1" applyBorder="1" applyAlignment="1" quotePrefix="1">
      <alignment horizontal="center"/>
      <protection/>
    </xf>
    <xf numFmtId="17" fontId="4" fillId="0" borderId="0" xfId="52" applyNumberFormat="1" applyFont="1" applyBorder="1" applyAlignment="1" quotePrefix="1">
      <alignment horizontal="center"/>
      <protection/>
    </xf>
    <xf numFmtId="17" fontId="4" fillId="0" borderId="25" xfId="52" applyNumberFormat="1" applyFont="1" applyBorder="1" applyAlignment="1" quotePrefix="1">
      <alignment horizontal="center"/>
      <protection/>
    </xf>
    <xf numFmtId="0" fontId="6" fillId="0" borderId="34" xfId="52" applyFont="1" applyFill="1" applyBorder="1" applyAlignment="1">
      <alignment horizontal="center" vertical="center" wrapText="1"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54" xfId="52" applyFont="1" applyBorder="1" applyAlignment="1">
      <alignment horizontal="center" vertical="center" wrapText="1"/>
      <protection/>
    </xf>
    <xf numFmtId="0" fontId="6" fillId="0" borderId="55" xfId="52" applyFont="1" applyBorder="1" applyAlignment="1">
      <alignment horizontal="center" vertical="center" wrapText="1"/>
      <protection/>
    </xf>
    <xf numFmtId="0" fontId="6" fillId="0" borderId="54" xfId="52" applyFont="1" applyBorder="1" applyAlignment="1" quotePrefix="1">
      <alignment horizontal="center" vertical="center" wrapText="1"/>
      <protection/>
    </xf>
    <xf numFmtId="0" fontId="6" fillId="0" borderId="56" xfId="52" applyFont="1" applyBorder="1" applyAlignment="1">
      <alignment horizontal="center" vertical="center" wrapText="1"/>
      <protection/>
    </xf>
    <xf numFmtId="0" fontId="1" fillId="0" borderId="12" xfId="52" applyBorder="1" applyAlignment="1">
      <alignment horizontal="center" vertical="center"/>
      <protection/>
    </xf>
    <xf numFmtId="0" fontId="1" fillId="0" borderId="14" xfId="52" applyBorder="1" applyAlignment="1">
      <alignment horizontal="center" vertical="center"/>
      <protection/>
    </xf>
    <xf numFmtId="0" fontId="1" fillId="0" borderId="12" xfId="52" applyBorder="1" applyAlignment="1">
      <alignment horizontal="center" wrapText="1"/>
      <protection/>
    </xf>
    <xf numFmtId="0" fontId="1" fillId="0" borderId="14" xfId="52" applyBorder="1" applyAlignment="1">
      <alignment horizontal="center" wrapText="1"/>
      <protection/>
    </xf>
    <xf numFmtId="0" fontId="6" fillId="0" borderId="12" xfId="52" applyFont="1" applyBorder="1" applyAlignment="1" quotePrefix="1">
      <alignment horizontal="center" vertical="center" wrapText="1"/>
      <protection/>
    </xf>
    <xf numFmtId="0" fontId="1" fillId="0" borderId="13" xfId="52" applyBorder="1" applyAlignment="1">
      <alignment horizontal="center" vertical="center"/>
      <protection/>
    </xf>
    <xf numFmtId="0" fontId="1" fillId="0" borderId="15" xfId="52" applyBorder="1" applyAlignment="1">
      <alignment horizontal="center" vertical="center"/>
      <protection/>
    </xf>
    <xf numFmtId="0" fontId="1" fillId="0" borderId="53" xfId="52" applyBorder="1" applyAlignment="1">
      <alignment horizontal="center" vertical="center" wrapText="1"/>
      <protection/>
    </xf>
    <xf numFmtId="0" fontId="1" fillId="0" borderId="40" xfId="52" applyBorder="1" applyAlignment="1">
      <alignment horizontal="center" vertical="center" wrapText="1"/>
      <protection/>
    </xf>
    <xf numFmtId="0" fontId="1" fillId="0" borderId="12" xfId="52" applyBorder="1" applyAlignment="1">
      <alignment/>
      <protection/>
    </xf>
    <xf numFmtId="0" fontId="1" fillId="0" borderId="14" xfId="52" applyBorder="1" applyAlignment="1">
      <alignment/>
      <protection/>
    </xf>
    <xf numFmtId="0" fontId="5" fillId="0" borderId="54" xfId="52" applyFont="1" applyBorder="1" applyAlignment="1">
      <alignment horizontal="center"/>
      <protection/>
    </xf>
    <xf numFmtId="0" fontId="5" fillId="0" borderId="55" xfId="52" applyFont="1" applyBorder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" fillId="0" borderId="52" xfId="52" applyFont="1" applyBorder="1" applyAlignment="1">
      <alignment horizontal="center"/>
      <protection/>
    </xf>
    <xf numFmtId="0" fontId="1" fillId="0" borderId="53" xfId="52" applyFont="1" applyBorder="1" applyAlignment="1">
      <alignment horizontal="center"/>
      <protection/>
    </xf>
    <xf numFmtId="0" fontId="5" fillId="0" borderId="52" xfId="52" applyFont="1" applyBorder="1" applyAlignment="1">
      <alignment horizontal="center"/>
      <protection/>
    </xf>
    <xf numFmtId="0" fontId="5" fillId="0" borderId="53" xfId="52" applyFont="1" applyBorder="1" applyAlignment="1">
      <alignment horizontal="center"/>
      <protection/>
    </xf>
    <xf numFmtId="0" fontId="5" fillId="0" borderId="57" xfId="52" applyFont="1" applyBorder="1" applyAlignment="1">
      <alignment horizontal="center"/>
      <protection/>
    </xf>
    <xf numFmtId="0" fontId="5" fillId="0" borderId="58" xfId="52" applyFont="1" applyBorder="1" applyAlignment="1">
      <alignment horizontal="center"/>
      <protection/>
    </xf>
    <xf numFmtId="0" fontId="5" fillId="0" borderId="59" xfId="52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285750</xdr:colOff>
      <xdr:row>4</xdr:row>
      <xdr:rowOff>9525</xdr:rowOff>
    </xdr:to>
    <xdr:pic>
      <xdr:nvPicPr>
        <xdr:cNvPr id="1" name="Picture 11" descr="Bandaamarillarecort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628650</xdr:colOff>
      <xdr:row>4</xdr:row>
      <xdr:rowOff>28575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28670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390525</xdr:colOff>
      <xdr:row>4</xdr:row>
      <xdr:rowOff>0</xdr:rowOff>
    </xdr:to>
    <xdr:pic>
      <xdr:nvPicPr>
        <xdr:cNvPr id="1" name="Picture 3" descr="Bandaamarillarecort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533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723900</xdr:colOff>
      <xdr:row>4</xdr:row>
      <xdr:rowOff>28575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28670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542925</xdr:colOff>
      <xdr:row>4</xdr:row>
      <xdr:rowOff>85725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276225</xdr:colOff>
      <xdr:row>3</xdr:row>
      <xdr:rowOff>209550</xdr:rowOff>
    </xdr:to>
    <xdr:pic>
      <xdr:nvPicPr>
        <xdr:cNvPr id="1" name="Picture 3" descr="Bandaamarillarecort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533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609600</xdr:colOff>
      <xdr:row>3</xdr:row>
      <xdr:rowOff>247650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28670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4</xdr:row>
      <xdr:rowOff>47625</xdr:rowOff>
    </xdr:to>
    <xdr:pic>
      <xdr:nvPicPr>
        <xdr:cNvPr id="1" name="Picture 3" descr="Bandaamarillarecort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85725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4"/>
  <sheetViews>
    <sheetView showZeros="0" zoomScale="85" zoomScaleNormal="8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21" sqref="K21"/>
    </sheetView>
  </sheetViews>
  <sheetFormatPr defaultColWidth="11.421875" defaultRowHeight="15"/>
  <cols>
    <col min="1" max="1" width="21.7109375" style="1" customWidth="1"/>
    <col min="2" max="2" width="11.8515625" style="1" bestFit="1" customWidth="1"/>
    <col min="3" max="4" width="11.57421875" style="1" customWidth="1"/>
    <col min="5" max="5" width="11.57421875" style="1" bestFit="1" customWidth="1"/>
    <col min="6" max="16384" width="11.57421875" style="1" customWidth="1"/>
  </cols>
  <sheetData>
    <row r="2" ht="15" customHeight="1">
      <c r="D2" s="2" t="s">
        <v>0</v>
      </c>
    </row>
    <row r="3" spans="4:5" ht="15">
      <c r="D3" s="3" t="s">
        <v>1</v>
      </c>
      <c r="E3" s="2"/>
    </row>
    <row r="4" ht="15" customHeight="1" thickBot="1"/>
    <row r="5" spans="1:8" ht="15.75">
      <c r="A5" s="269" t="s">
        <v>2</v>
      </c>
      <c r="B5" s="270"/>
      <c r="C5" s="270"/>
      <c r="D5" s="270"/>
      <c r="E5" s="270"/>
      <c r="F5" s="270"/>
      <c r="G5" s="270"/>
      <c r="H5" s="271"/>
    </row>
    <row r="6" spans="1:8" ht="12.75">
      <c r="A6" s="272" t="s">
        <v>3</v>
      </c>
      <c r="B6" s="273"/>
      <c r="C6" s="273"/>
      <c r="D6" s="273"/>
      <c r="E6" s="273"/>
      <c r="F6" s="273"/>
      <c r="G6" s="273"/>
      <c r="H6" s="274"/>
    </row>
    <row r="7" spans="1:8" ht="13.5" thickBot="1">
      <c r="A7" s="275" t="s">
        <v>4</v>
      </c>
      <c r="B7" s="276"/>
      <c r="C7" s="276"/>
      <c r="D7" s="276"/>
      <c r="E7" s="276"/>
      <c r="F7" s="276"/>
      <c r="G7" s="276"/>
      <c r="H7" s="277"/>
    </row>
    <row r="8" spans="1:8" ht="12.75" customHeight="1">
      <c r="A8" s="278" t="s">
        <v>5</v>
      </c>
      <c r="B8" s="282" t="s">
        <v>6</v>
      </c>
      <c r="C8" s="287" t="s">
        <v>7</v>
      </c>
      <c r="D8" s="290" t="s">
        <v>8</v>
      </c>
      <c r="E8" s="291" t="s">
        <v>9</v>
      </c>
      <c r="F8" s="292"/>
      <c r="G8" s="292"/>
      <c r="H8" s="293"/>
    </row>
    <row r="9" spans="1:8" ht="12.75" customHeight="1">
      <c r="A9" s="279"/>
      <c r="B9" s="283"/>
      <c r="C9" s="288"/>
      <c r="D9" s="261"/>
      <c r="E9" s="260" t="s">
        <v>10</v>
      </c>
      <c r="F9" s="263" t="s">
        <v>11</v>
      </c>
      <c r="G9" s="260" t="s">
        <v>12</v>
      </c>
      <c r="H9" s="266" t="s">
        <v>13</v>
      </c>
    </row>
    <row r="10" spans="1:8" ht="12.75" customHeight="1">
      <c r="A10" s="279"/>
      <c r="B10" s="284"/>
      <c r="C10" s="288"/>
      <c r="D10" s="261"/>
      <c r="E10" s="261"/>
      <c r="F10" s="264"/>
      <c r="G10" s="261"/>
      <c r="H10" s="267"/>
    </row>
    <row r="11" spans="1:8" ht="12.75">
      <c r="A11" s="280"/>
      <c r="B11" s="285"/>
      <c r="C11" s="288"/>
      <c r="D11" s="261"/>
      <c r="E11" s="261"/>
      <c r="F11" s="264"/>
      <c r="G11" s="261"/>
      <c r="H11" s="267"/>
    </row>
    <row r="12" spans="1:8" ht="13.5" thickBot="1">
      <c r="A12" s="281"/>
      <c r="B12" s="286"/>
      <c r="C12" s="289"/>
      <c r="D12" s="262"/>
      <c r="E12" s="262"/>
      <c r="F12" s="265"/>
      <c r="G12" s="262"/>
      <c r="H12" s="268"/>
    </row>
    <row r="13" spans="1:8" ht="12.75">
      <c r="A13" s="121" t="s">
        <v>14</v>
      </c>
      <c r="B13" s="65">
        <v>235307</v>
      </c>
      <c r="C13" s="4">
        <v>20319</v>
      </c>
      <c r="D13" s="4">
        <v>28217</v>
      </c>
      <c r="E13" s="4">
        <v>157986</v>
      </c>
      <c r="F13" s="4">
        <v>87122</v>
      </c>
      <c r="G13" s="4">
        <v>66785</v>
      </c>
      <c r="H13" s="5">
        <v>4079</v>
      </c>
    </row>
    <row r="14" spans="1:8" ht="12.75">
      <c r="A14" s="122" t="s">
        <v>15</v>
      </c>
      <c r="B14" s="66">
        <v>199328</v>
      </c>
      <c r="C14" s="6">
        <v>9964</v>
      </c>
      <c r="D14" s="6">
        <v>10286</v>
      </c>
      <c r="E14" s="6">
        <v>170827</v>
      </c>
      <c r="F14" s="6">
        <v>67367</v>
      </c>
      <c r="G14" s="6">
        <v>101650</v>
      </c>
      <c r="H14" s="7">
        <v>1810</v>
      </c>
    </row>
    <row r="15" spans="1:8" ht="12.75">
      <c r="A15" s="122" t="s">
        <v>16</v>
      </c>
      <c r="B15" s="66">
        <v>350348</v>
      </c>
      <c r="C15" s="6">
        <v>50474</v>
      </c>
      <c r="D15" s="6">
        <v>56759</v>
      </c>
      <c r="E15" s="6">
        <v>207028</v>
      </c>
      <c r="F15" s="6">
        <v>110532</v>
      </c>
      <c r="G15" s="6">
        <v>89796</v>
      </c>
      <c r="H15" s="7">
        <v>6700</v>
      </c>
    </row>
    <row r="16" spans="1:8" ht="12.75">
      <c r="A16" s="122" t="s">
        <v>17</v>
      </c>
      <c r="B16" s="66">
        <v>286023</v>
      </c>
      <c r="C16" s="6">
        <v>4255</v>
      </c>
      <c r="D16" s="6">
        <v>16797</v>
      </c>
      <c r="E16" s="6">
        <v>247732</v>
      </c>
      <c r="F16" s="6">
        <v>96625</v>
      </c>
      <c r="G16" s="6">
        <v>143935</v>
      </c>
      <c r="H16" s="7">
        <v>7172</v>
      </c>
    </row>
    <row r="17" spans="1:8" ht="12.75">
      <c r="A17" s="21" t="s">
        <v>18</v>
      </c>
      <c r="B17" s="69">
        <f>SUM(B13:B16)</f>
        <v>1071006</v>
      </c>
      <c r="C17" s="8">
        <f aca="true" t="shared" si="0" ref="C17:H17">C13+C14+C15+C16</f>
        <v>85012</v>
      </c>
      <c r="D17" s="8">
        <f t="shared" si="0"/>
        <v>112059</v>
      </c>
      <c r="E17" s="8">
        <f t="shared" si="0"/>
        <v>783573</v>
      </c>
      <c r="F17" s="8">
        <f t="shared" si="0"/>
        <v>361646</v>
      </c>
      <c r="G17" s="8">
        <f t="shared" si="0"/>
        <v>402166</v>
      </c>
      <c r="H17" s="9">
        <f t="shared" si="0"/>
        <v>19761</v>
      </c>
    </row>
    <row r="18" spans="1:8" ht="13.5" thickBot="1">
      <c r="A18" s="40"/>
      <c r="B18" s="23"/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1">
        <v>0</v>
      </c>
    </row>
    <row r="19" spans="1:8" ht="12.75">
      <c r="A19" s="123" t="s">
        <v>19</v>
      </c>
      <c r="B19" s="127">
        <v>13256</v>
      </c>
      <c r="C19" s="13">
        <v>3563</v>
      </c>
      <c r="D19" s="13">
        <v>2873</v>
      </c>
      <c r="E19" s="13">
        <v>5057</v>
      </c>
      <c r="F19" s="13">
        <v>2326</v>
      </c>
      <c r="G19" s="13">
        <v>2276</v>
      </c>
      <c r="H19" s="14">
        <v>455</v>
      </c>
    </row>
    <row r="20" spans="1:8" ht="13.5" thickBot="1">
      <c r="A20" s="58"/>
      <c r="B20" s="23"/>
      <c r="C20" s="10"/>
      <c r="D20" s="16"/>
      <c r="E20" s="10"/>
      <c r="F20" s="10"/>
      <c r="G20" s="17"/>
      <c r="H20" s="11"/>
    </row>
    <row r="21" spans="1:8" ht="12.75">
      <c r="A21" s="123" t="s">
        <v>20</v>
      </c>
      <c r="B21" s="22">
        <v>2280</v>
      </c>
      <c r="C21" s="13">
        <v>325</v>
      </c>
      <c r="D21" s="13">
        <v>328</v>
      </c>
      <c r="E21" s="13">
        <v>1265</v>
      </c>
      <c r="F21" s="13">
        <v>430</v>
      </c>
      <c r="G21" s="13">
        <v>550</v>
      </c>
      <c r="H21" s="14">
        <v>285</v>
      </c>
    </row>
    <row r="22" spans="1:8" ht="13.5" thickBot="1">
      <c r="A22" s="58"/>
      <c r="B22" s="23"/>
      <c r="C22" s="10">
        <v>0</v>
      </c>
      <c r="D22" s="10">
        <v>0</v>
      </c>
      <c r="E22" s="10">
        <v>0</v>
      </c>
      <c r="F22" s="10">
        <v>0</v>
      </c>
      <c r="G22" s="17">
        <v>0</v>
      </c>
      <c r="H22" s="11">
        <v>0</v>
      </c>
    </row>
    <row r="23" spans="1:8" ht="12.75">
      <c r="A23" s="64" t="s">
        <v>21</v>
      </c>
      <c r="B23" s="65">
        <v>13073</v>
      </c>
      <c r="C23" s="4">
        <v>3080</v>
      </c>
      <c r="D23" s="4">
        <v>1757</v>
      </c>
      <c r="E23" s="4">
        <v>6491</v>
      </c>
      <c r="F23" s="4">
        <v>2806</v>
      </c>
      <c r="G23" s="4">
        <v>2785</v>
      </c>
      <c r="H23" s="5">
        <v>900</v>
      </c>
    </row>
    <row r="24" spans="1:8" ht="12.75">
      <c r="A24" s="32" t="s">
        <v>22</v>
      </c>
      <c r="B24" s="66">
        <v>5563</v>
      </c>
      <c r="C24" s="6">
        <v>1468</v>
      </c>
      <c r="D24" s="6">
        <v>687</v>
      </c>
      <c r="E24" s="6">
        <v>2527</v>
      </c>
      <c r="F24" s="6">
        <v>1093</v>
      </c>
      <c r="G24" s="6">
        <v>1084</v>
      </c>
      <c r="H24" s="7">
        <v>350</v>
      </c>
    </row>
    <row r="25" spans="1:8" ht="12.75">
      <c r="A25" s="34" t="s">
        <v>23</v>
      </c>
      <c r="B25" s="66">
        <v>3125</v>
      </c>
      <c r="C25" s="6">
        <v>466</v>
      </c>
      <c r="D25" s="6">
        <v>431</v>
      </c>
      <c r="E25" s="6">
        <v>1303</v>
      </c>
      <c r="F25" s="6">
        <v>638</v>
      </c>
      <c r="G25" s="6">
        <v>629</v>
      </c>
      <c r="H25" s="7">
        <v>36</v>
      </c>
    </row>
    <row r="26" spans="1:8" ht="12.75">
      <c r="A26" s="39" t="s">
        <v>24</v>
      </c>
      <c r="B26" s="69">
        <f aca="true" t="shared" si="1" ref="B26:H26">SUM(B23:B25)</f>
        <v>21761</v>
      </c>
      <c r="C26" s="8">
        <f t="shared" si="1"/>
        <v>5014</v>
      </c>
      <c r="D26" s="8">
        <f t="shared" si="1"/>
        <v>2875</v>
      </c>
      <c r="E26" s="8">
        <f t="shared" si="1"/>
        <v>10321</v>
      </c>
      <c r="F26" s="8">
        <f t="shared" si="1"/>
        <v>4537</v>
      </c>
      <c r="G26" s="8">
        <f t="shared" si="1"/>
        <v>4498</v>
      </c>
      <c r="H26" s="9">
        <f t="shared" si="1"/>
        <v>1286</v>
      </c>
    </row>
    <row r="27" spans="1:8" ht="13.5" thickBot="1">
      <c r="A27" s="58"/>
      <c r="B27" s="23"/>
      <c r="C27" s="10">
        <v>0</v>
      </c>
      <c r="D27" s="16">
        <v>0</v>
      </c>
      <c r="E27" s="10">
        <v>0</v>
      </c>
      <c r="F27" s="10">
        <v>0</v>
      </c>
      <c r="G27" s="17">
        <v>0</v>
      </c>
      <c r="H27" s="11">
        <v>0</v>
      </c>
    </row>
    <row r="28" spans="1:8" ht="12.75">
      <c r="A28" s="124" t="s">
        <v>25</v>
      </c>
      <c r="B28" s="22">
        <v>447849</v>
      </c>
      <c r="C28" s="13">
        <v>83101</v>
      </c>
      <c r="D28" s="13">
        <v>70992</v>
      </c>
      <c r="E28" s="18">
        <v>227668</v>
      </c>
      <c r="F28" s="18">
        <v>148262</v>
      </c>
      <c r="G28" s="18">
        <v>71353</v>
      </c>
      <c r="H28" s="19">
        <v>8053</v>
      </c>
    </row>
    <row r="29" spans="1:8" ht="13.5" thickBot="1">
      <c r="A29" s="40"/>
      <c r="B29" s="23"/>
      <c r="C29" s="10"/>
      <c r="D29" s="16"/>
      <c r="E29" s="10"/>
      <c r="F29" s="10"/>
      <c r="G29" s="17"/>
      <c r="H29" s="11"/>
    </row>
    <row r="30" spans="1:8" ht="12.75">
      <c r="A30" s="124" t="s">
        <v>26</v>
      </c>
      <c r="B30" s="22">
        <v>99391</v>
      </c>
      <c r="C30" s="13">
        <v>11035</v>
      </c>
      <c r="D30" s="13">
        <v>26198</v>
      </c>
      <c r="E30" s="13">
        <v>57170</v>
      </c>
      <c r="F30" s="13">
        <v>23076</v>
      </c>
      <c r="G30" s="13">
        <v>30986</v>
      </c>
      <c r="H30" s="14">
        <v>3108</v>
      </c>
    </row>
    <row r="31" spans="1:8" ht="13.5" thickBot="1">
      <c r="A31" s="40"/>
      <c r="B31" s="23"/>
      <c r="C31" s="10">
        <v>0</v>
      </c>
      <c r="D31" s="16">
        <v>0</v>
      </c>
      <c r="E31" s="10">
        <v>0</v>
      </c>
      <c r="F31" s="10">
        <v>0</v>
      </c>
      <c r="G31" s="17">
        <v>0</v>
      </c>
      <c r="H31" s="11">
        <v>0</v>
      </c>
    </row>
    <row r="32" spans="1:9" ht="12.75">
      <c r="A32" s="28" t="s">
        <v>27</v>
      </c>
      <c r="B32" s="65">
        <v>2864565.6778108478</v>
      </c>
      <c r="C32" s="4">
        <v>706179.2081575486</v>
      </c>
      <c r="D32" s="4">
        <v>824709.0940014427</v>
      </c>
      <c r="E32" s="4">
        <v>1164400.0993095431</v>
      </c>
      <c r="F32" s="4">
        <v>607230.9293446823</v>
      </c>
      <c r="G32" s="4">
        <v>555870.1699648609</v>
      </c>
      <c r="H32" s="5">
        <v>1299</v>
      </c>
      <c r="I32" s="20"/>
    </row>
    <row r="33" spans="1:9" ht="12.75">
      <c r="A33" s="34" t="s">
        <v>28</v>
      </c>
      <c r="B33" s="66">
        <v>968812.6118656637</v>
      </c>
      <c r="C33" s="6">
        <v>237436.03629539412</v>
      </c>
      <c r="D33" s="6">
        <v>265893.0893453716</v>
      </c>
      <c r="E33" s="6">
        <v>405251.9790302263</v>
      </c>
      <c r="F33" s="6">
        <v>174889.58356550877</v>
      </c>
      <c r="G33" s="6">
        <v>188621.66454900813</v>
      </c>
      <c r="H33" s="7">
        <v>41740.73091570941</v>
      </c>
      <c r="I33" s="20"/>
    </row>
    <row r="34" spans="1:9" ht="12.75">
      <c r="A34" s="34" t="s">
        <v>29</v>
      </c>
      <c r="B34" s="66">
        <v>2534008.6332742837</v>
      </c>
      <c r="C34" s="6">
        <v>1047787.2219198031</v>
      </c>
      <c r="D34" s="6">
        <v>543757.0169450694</v>
      </c>
      <c r="E34" s="6">
        <v>692608.2822106227</v>
      </c>
      <c r="F34" s="6">
        <v>371789.58756699756</v>
      </c>
      <c r="G34" s="6">
        <v>312660.02445011685</v>
      </c>
      <c r="H34" s="7">
        <v>8158.670193508288</v>
      </c>
      <c r="I34" s="20"/>
    </row>
    <row r="35" spans="1:9" ht="12.75">
      <c r="A35" s="39" t="s">
        <v>30</v>
      </c>
      <c r="B35" s="69">
        <f>SUM(B32:B34)</f>
        <v>6367386.922950795</v>
      </c>
      <c r="C35" s="8">
        <f aca="true" t="shared" si="2" ref="C35:H35">SUM(C32:C34)</f>
        <v>1991402.4663727456</v>
      </c>
      <c r="D35" s="8">
        <f t="shared" si="2"/>
        <v>1634359.2002918837</v>
      </c>
      <c r="E35" s="8">
        <f t="shared" si="2"/>
        <v>2262260.3605503924</v>
      </c>
      <c r="F35" s="8">
        <f t="shared" si="2"/>
        <v>1153910.1004771886</v>
      </c>
      <c r="G35" s="8">
        <f t="shared" si="2"/>
        <v>1057151.858963986</v>
      </c>
      <c r="H35" s="9">
        <f t="shared" si="2"/>
        <v>51198.4011092177</v>
      </c>
      <c r="I35" s="20"/>
    </row>
    <row r="36" spans="1:8" ht="13.5" thickBot="1">
      <c r="A36" s="58"/>
      <c r="B36" s="23"/>
      <c r="C36" s="10">
        <v>0</v>
      </c>
      <c r="D36" s="10">
        <v>0</v>
      </c>
      <c r="E36" s="10">
        <v>0</v>
      </c>
      <c r="F36" s="10">
        <v>0</v>
      </c>
      <c r="G36" s="17">
        <v>0</v>
      </c>
      <c r="H36" s="11">
        <v>0</v>
      </c>
    </row>
    <row r="37" spans="1:8" ht="12.75">
      <c r="A37" s="28" t="s">
        <v>31</v>
      </c>
      <c r="B37" s="65">
        <v>1747491</v>
      </c>
      <c r="C37" s="4">
        <v>519969</v>
      </c>
      <c r="D37" s="4">
        <v>399233</v>
      </c>
      <c r="E37" s="6">
        <v>669588</v>
      </c>
      <c r="F37" s="6">
        <v>279637</v>
      </c>
      <c r="G37" s="6">
        <v>335774</v>
      </c>
      <c r="H37" s="7">
        <v>54177</v>
      </c>
    </row>
    <row r="38" spans="1:8" ht="12.75">
      <c r="A38" s="34" t="s">
        <v>32</v>
      </c>
      <c r="B38" s="66">
        <v>902841</v>
      </c>
      <c r="C38" s="6">
        <v>229828</v>
      </c>
      <c r="D38" s="6">
        <v>287662</v>
      </c>
      <c r="E38" s="6">
        <v>337142</v>
      </c>
      <c r="F38" s="6">
        <v>153900</v>
      </c>
      <c r="G38" s="6">
        <v>163794</v>
      </c>
      <c r="H38" s="7">
        <v>19448</v>
      </c>
    </row>
    <row r="39" spans="1:8" ht="12.75">
      <c r="A39" s="34" t="s">
        <v>33</v>
      </c>
      <c r="B39" s="66">
        <v>3571797</v>
      </c>
      <c r="C39" s="6">
        <v>917900</v>
      </c>
      <c r="D39" s="6">
        <v>806456</v>
      </c>
      <c r="E39" s="6">
        <v>1568799</v>
      </c>
      <c r="F39" s="6">
        <v>618572</v>
      </c>
      <c r="G39" s="6">
        <v>862376</v>
      </c>
      <c r="H39" s="7">
        <v>87851</v>
      </c>
    </row>
    <row r="40" spans="1:8" ht="12.75">
      <c r="A40" s="34" t="s">
        <v>34</v>
      </c>
      <c r="B40" s="66">
        <v>455080</v>
      </c>
      <c r="C40" s="6">
        <v>149916</v>
      </c>
      <c r="D40" s="6">
        <v>111450</v>
      </c>
      <c r="E40" s="6">
        <v>141688</v>
      </c>
      <c r="F40" s="6">
        <v>46231</v>
      </c>
      <c r="G40" s="6">
        <v>95382</v>
      </c>
      <c r="H40" s="7">
        <v>75</v>
      </c>
    </row>
    <row r="41" spans="1:8" ht="12.75">
      <c r="A41" s="39" t="s">
        <v>35</v>
      </c>
      <c r="B41" s="69">
        <v>6677209</v>
      </c>
      <c r="C41" s="8">
        <v>1817613</v>
      </c>
      <c r="D41" s="8">
        <v>1604801</v>
      </c>
      <c r="E41" s="8">
        <v>2717217</v>
      </c>
      <c r="F41" s="8">
        <v>1098340</v>
      </c>
      <c r="G41" s="8">
        <v>1457326</v>
      </c>
      <c r="H41" s="9">
        <v>161551</v>
      </c>
    </row>
    <row r="42" spans="1:8" ht="13.5" thickBot="1">
      <c r="A42" s="40"/>
      <c r="B42" s="23"/>
      <c r="C42" s="10">
        <v>0</v>
      </c>
      <c r="D42" s="10">
        <v>0</v>
      </c>
      <c r="E42" s="10">
        <v>0</v>
      </c>
      <c r="F42" s="10">
        <v>0</v>
      </c>
      <c r="G42" s="17">
        <v>0</v>
      </c>
      <c r="H42" s="11">
        <v>0</v>
      </c>
    </row>
    <row r="43" spans="1:8" ht="12.75">
      <c r="A43" s="123" t="s">
        <v>36</v>
      </c>
      <c r="B43" s="22">
        <v>48979</v>
      </c>
      <c r="C43" s="13">
        <v>23593</v>
      </c>
      <c r="D43" s="13">
        <v>2156</v>
      </c>
      <c r="E43" s="13">
        <v>9645</v>
      </c>
      <c r="F43" s="13">
        <v>5701</v>
      </c>
      <c r="G43" s="13">
        <v>3800</v>
      </c>
      <c r="H43" s="14">
        <v>144</v>
      </c>
    </row>
    <row r="44" spans="1:8" ht="13.5" thickBot="1">
      <c r="A44" s="40"/>
      <c r="B44" s="23"/>
      <c r="C44" s="10"/>
      <c r="D44" s="10"/>
      <c r="E44" s="10"/>
      <c r="F44" s="10"/>
      <c r="G44" s="17"/>
      <c r="H44" s="11"/>
    </row>
    <row r="45" spans="1:8" ht="12.75">
      <c r="A45" s="21" t="s">
        <v>37</v>
      </c>
      <c r="B45" s="22">
        <v>16469</v>
      </c>
      <c r="C45" s="13">
        <v>7501</v>
      </c>
      <c r="D45" s="13">
        <v>2230</v>
      </c>
      <c r="E45" s="13">
        <v>3481</v>
      </c>
      <c r="F45" s="13">
        <v>2068</v>
      </c>
      <c r="G45" s="13">
        <v>1358</v>
      </c>
      <c r="H45" s="14">
        <v>55</v>
      </c>
    </row>
    <row r="46" spans="1:8" ht="13.5" thickBot="1">
      <c r="A46" s="21"/>
      <c r="B46" s="23"/>
      <c r="C46" s="10"/>
      <c r="D46" s="10"/>
      <c r="E46" s="10"/>
      <c r="F46" s="10"/>
      <c r="G46" s="17"/>
      <c r="H46" s="24"/>
    </row>
    <row r="47" spans="1:9" ht="12.75">
      <c r="A47" s="64" t="s">
        <v>38</v>
      </c>
      <c r="B47" s="66">
        <v>195066</v>
      </c>
      <c r="C47" s="25">
        <v>49116</v>
      </c>
      <c r="D47" s="6">
        <v>46270</v>
      </c>
      <c r="E47" s="6">
        <v>81154</v>
      </c>
      <c r="F47" s="6">
        <v>29634</v>
      </c>
      <c r="G47" s="6">
        <v>30541</v>
      </c>
      <c r="H47" s="7">
        <v>20979</v>
      </c>
      <c r="I47" s="20"/>
    </row>
    <row r="48" spans="1:9" ht="12.75">
      <c r="A48" s="32" t="s">
        <v>39</v>
      </c>
      <c r="B48" s="66">
        <v>356149</v>
      </c>
      <c r="C48" s="25">
        <v>113083</v>
      </c>
      <c r="D48" s="6">
        <v>78219</v>
      </c>
      <c r="E48" s="6">
        <v>125033</v>
      </c>
      <c r="F48" s="6">
        <v>81865</v>
      </c>
      <c r="G48" s="6">
        <v>37289</v>
      </c>
      <c r="H48" s="7">
        <v>5879</v>
      </c>
      <c r="I48" s="20"/>
    </row>
    <row r="49" spans="1:9" ht="12.75">
      <c r="A49" s="32" t="s">
        <v>40</v>
      </c>
      <c r="B49" s="66">
        <v>72150</v>
      </c>
      <c r="C49" s="6">
        <v>19854</v>
      </c>
      <c r="D49" s="6">
        <v>14082</v>
      </c>
      <c r="E49" s="6">
        <v>32376</v>
      </c>
      <c r="F49" s="6">
        <v>8487</v>
      </c>
      <c r="G49" s="6">
        <v>22979</v>
      </c>
      <c r="H49" s="7">
        <v>910</v>
      </c>
      <c r="I49" s="20"/>
    </row>
    <row r="50" spans="1:9" ht="12.75">
      <c r="A50" s="34" t="s">
        <v>41</v>
      </c>
      <c r="B50" s="66">
        <v>106277</v>
      </c>
      <c r="C50" s="6">
        <v>50411</v>
      </c>
      <c r="D50" s="6">
        <v>8756</v>
      </c>
      <c r="E50" s="6">
        <v>32727</v>
      </c>
      <c r="F50" s="6">
        <v>14161</v>
      </c>
      <c r="G50" s="6">
        <v>16881</v>
      </c>
      <c r="H50" s="7">
        <v>1685</v>
      </c>
      <c r="I50" s="20"/>
    </row>
    <row r="51" spans="1:9" ht="12.75">
      <c r="A51" s="34" t="s">
        <v>42</v>
      </c>
      <c r="B51" s="66">
        <v>496706</v>
      </c>
      <c r="C51" s="6">
        <v>172761</v>
      </c>
      <c r="D51" s="6">
        <v>60426</v>
      </c>
      <c r="E51" s="6">
        <v>199935</v>
      </c>
      <c r="F51" s="6">
        <v>57969</v>
      </c>
      <c r="G51" s="6">
        <v>66032</v>
      </c>
      <c r="H51" s="7">
        <v>75934</v>
      </c>
      <c r="I51" s="20"/>
    </row>
    <row r="52" spans="1:9" ht="12.75">
      <c r="A52" s="34" t="s">
        <v>43</v>
      </c>
      <c r="B52" s="66">
        <v>1118115</v>
      </c>
      <c r="C52" s="6">
        <v>382209</v>
      </c>
      <c r="D52" s="6">
        <v>233217</v>
      </c>
      <c r="E52" s="6">
        <v>371530</v>
      </c>
      <c r="F52" s="6">
        <v>189409</v>
      </c>
      <c r="G52" s="6">
        <v>154861</v>
      </c>
      <c r="H52" s="7">
        <v>27260</v>
      </c>
      <c r="I52" s="20"/>
    </row>
    <row r="53" spans="1:9" ht="12.75">
      <c r="A53" s="34" t="s">
        <v>44</v>
      </c>
      <c r="B53" s="66">
        <v>346834</v>
      </c>
      <c r="C53" s="6">
        <v>118836</v>
      </c>
      <c r="D53" s="6">
        <v>55580</v>
      </c>
      <c r="E53" s="6">
        <v>137456</v>
      </c>
      <c r="F53" s="6">
        <v>79030</v>
      </c>
      <c r="G53" s="6">
        <v>43390</v>
      </c>
      <c r="H53" s="7">
        <v>15036</v>
      </c>
      <c r="I53" s="20"/>
    </row>
    <row r="54" spans="1:9" ht="12.75">
      <c r="A54" s="34" t="s">
        <v>45</v>
      </c>
      <c r="B54" s="66">
        <v>255291</v>
      </c>
      <c r="C54" s="6">
        <v>74383</v>
      </c>
      <c r="D54" s="6">
        <v>40929</v>
      </c>
      <c r="E54" s="6">
        <v>113771</v>
      </c>
      <c r="F54" s="6">
        <v>43595</v>
      </c>
      <c r="G54" s="6">
        <v>51380</v>
      </c>
      <c r="H54" s="7">
        <v>18796</v>
      </c>
      <c r="I54" s="20"/>
    </row>
    <row r="55" spans="1:9" ht="12.75">
      <c r="A55" s="34" t="s">
        <v>46</v>
      </c>
      <c r="B55" s="66">
        <v>369152</v>
      </c>
      <c r="C55" s="6">
        <v>99111</v>
      </c>
      <c r="D55" s="6">
        <v>57613</v>
      </c>
      <c r="E55" s="6">
        <v>174387</v>
      </c>
      <c r="F55" s="6">
        <v>73132</v>
      </c>
      <c r="G55" s="6">
        <v>86406</v>
      </c>
      <c r="H55" s="7">
        <v>14849</v>
      </c>
      <c r="I55" s="20"/>
    </row>
    <row r="56" spans="1:9" ht="12.75">
      <c r="A56" s="68" t="s">
        <v>47</v>
      </c>
      <c r="B56" s="69">
        <f>SUM(B47:B55)</f>
        <v>3315740</v>
      </c>
      <c r="C56" s="8">
        <f aca="true" t="shared" si="3" ref="C56:H56">SUM(C47:C55)</f>
        <v>1079764</v>
      </c>
      <c r="D56" s="8">
        <f t="shared" si="3"/>
        <v>595092</v>
      </c>
      <c r="E56" s="8">
        <f t="shared" si="3"/>
        <v>1268369</v>
      </c>
      <c r="F56" s="8">
        <f t="shared" si="3"/>
        <v>577282</v>
      </c>
      <c r="G56" s="8">
        <f t="shared" si="3"/>
        <v>509759</v>
      </c>
      <c r="H56" s="27">
        <f t="shared" si="3"/>
        <v>181328</v>
      </c>
      <c r="I56" s="20"/>
    </row>
    <row r="57" spans="1:8" ht="13.5" thickBot="1">
      <c r="A57" s="125"/>
      <c r="B57" s="23"/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24">
        <v>0</v>
      </c>
    </row>
    <row r="58" spans="1:8" ht="12.75">
      <c r="A58" s="28" t="s">
        <v>48</v>
      </c>
      <c r="B58" s="65">
        <v>232305</v>
      </c>
      <c r="C58" s="29">
        <v>86865</v>
      </c>
      <c r="D58" s="4">
        <v>28554</v>
      </c>
      <c r="E58" s="30">
        <v>92288</v>
      </c>
      <c r="F58" s="30">
        <v>30313</v>
      </c>
      <c r="G58" s="30">
        <v>43182</v>
      </c>
      <c r="H58" s="31">
        <v>18793</v>
      </c>
    </row>
    <row r="59" spans="1:9" s="33" customFormat="1" ht="12.75">
      <c r="A59" s="32" t="s">
        <v>49</v>
      </c>
      <c r="B59" s="66">
        <v>48089</v>
      </c>
      <c r="C59" s="25">
        <v>19786</v>
      </c>
      <c r="D59" s="6">
        <v>8740</v>
      </c>
      <c r="E59" s="6">
        <v>14312</v>
      </c>
      <c r="F59" s="6">
        <v>5565</v>
      </c>
      <c r="G59" s="6">
        <v>4219</v>
      </c>
      <c r="H59" s="7">
        <v>4528</v>
      </c>
      <c r="I59" s="1"/>
    </row>
    <row r="60" spans="1:8" ht="12.75">
      <c r="A60" s="34" t="s">
        <v>50</v>
      </c>
      <c r="B60" s="66">
        <v>215315</v>
      </c>
      <c r="C60" s="25">
        <v>64189</v>
      </c>
      <c r="D60" s="6">
        <v>39182</v>
      </c>
      <c r="E60" s="35">
        <v>87879</v>
      </c>
      <c r="F60" s="35">
        <v>29594</v>
      </c>
      <c r="G60" s="35">
        <v>49642</v>
      </c>
      <c r="H60" s="36">
        <v>8643</v>
      </c>
    </row>
    <row r="61" spans="1:8" ht="12.75">
      <c r="A61" s="34" t="s">
        <v>51</v>
      </c>
      <c r="B61" s="66">
        <v>7439</v>
      </c>
      <c r="C61" s="25">
        <v>0</v>
      </c>
      <c r="D61" s="6">
        <v>1506</v>
      </c>
      <c r="E61" s="35">
        <v>5406</v>
      </c>
      <c r="F61" s="35">
        <v>1865</v>
      </c>
      <c r="G61" s="35">
        <v>2664</v>
      </c>
      <c r="H61" s="36">
        <v>877</v>
      </c>
    </row>
    <row r="62" spans="1:8" ht="12.75">
      <c r="A62" s="34" t="s">
        <v>52</v>
      </c>
      <c r="B62" s="66">
        <v>867804</v>
      </c>
      <c r="C62" s="6">
        <v>276401</v>
      </c>
      <c r="D62" s="6">
        <v>164459</v>
      </c>
      <c r="E62" s="6">
        <v>338006</v>
      </c>
      <c r="F62" s="6">
        <v>167664</v>
      </c>
      <c r="G62" s="6">
        <v>154542</v>
      </c>
      <c r="H62" s="7">
        <v>15800</v>
      </c>
    </row>
    <row r="63" spans="1:8" ht="12.75">
      <c r="A63" s="39" t="s">
        <v>53</v>
      </c>
      <c r="B63" s="69">
        <f aca="true" t="shared" si="4" ref="B63:H63">SUM(B58:B62)</f>
        <v>1370952</v>
      </c>
      <c r="C63" s="8">
        <f t="shared" si="4"/>
        <v>447241</v>
      </c>
      <c r="D63" s="8">
        <f t="shared" si="4"/>
        <v>242441</v>
      </c>
      <c r="E63" s="8">
        <f t="shared" si="4"/>
        <v>537891</v>
      </c>
      <c r="F63" s="8">
        <f t="shared" si="4"/>
        <v>235001</v>
      </c>
      <c r="G63" s="8">
        <f t="shared" si="4"/>
        <v>254249</v>
      </c>
      <c r="H63" s="9">
        <f t="shared" si="4"/>
        <v>48641</v>
      </c>
    </row>
    <row r="64" spans="1:8" ht="13.5" thickBot="1">
      <c r="A64" s="40"/>
      <c r="B64" s="23"/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24">
        <v>0</v>
      </c>
    </row>
    <row r="65" spans="1:8" ht="12.75">
      <c r="A65" s="121" t="s">
        <v>54</v>
      </c>
      <c r="B65" s="65">
        <v>59016</v>
      </c>
      <c r="C65" s="4">
        <v>31723</v>
      </c>
      <c r="D65" s="4">
        <v>9577</v>
      </c>
      <c r="E65" s="4">
        <v>11298</v>
      </c>
      <c r="F65" s="4">
        <v>5897</v>
      </c>
      <c r="G65" s="4">
        <v>5401</v>
      </c>
      <c r="H65" s="5">
        <v>0</v>
      </c>
    </row>
    <row r="66" spans="1:8" ht="12.75">
      <c r="A66" s="126" t="s">
        <v>55</v>
      </c>
      <c r="B66" s="66">
        <v>579079</v>
      </c>
      <c r="C66" s="6">
        <v>81171</v>
      </c>
      <c r="D66" s="6">
        <v>180035</v>
      </c>
      <c r="E66" s="6">
        <v>284583</v>
      </c>
      <c r="F66" s="6">
        <v>155719</v>
      </c>
      <c r="G66" s="6">
        <v>128784</v>
      </c>
      <c r="H66" s="7">
        <v>80</v>
      </c>
    </row>
    <row r="67" spans="1:8" ht="12.75">
      <c r="A67" s="122" t="s">
        <v>56</v>
      </c>
      <c r="B67" s="66">
        <v>432843</v>
      </c>
      <c r="C67" s="6">
        <v>149230</v>
      </c>
      <c r="D67" s="6">
        <v>39837</v>
      </c>
      <c r="E67" s="6">
        <v>207276</v>
      </c>
      <c r="F67" s="6">
        <v>89070</v>
      </c>
      <c r="G67" s="6">
        <v>117400</v>
      </c>
      <c r="H67" s="7">
        <v>806</v>
      </c>
    </row>
    <row r="68" spans="1:8" ht="12.75">
      <c r="A68" s="21" t="s">
        <v>57</v>
      </c>
      <c r="B68" s="69">
        <f>SUM(B65:B67)</f>
        <v>1070938</v>
      </c>
      <c r="C68" s="8">
        <f aca="true" t="shared" si="5" ref="C68:H68">C65+C66+C67</f>
        <v>262124</v>
      </c>
      <c r="D68" s="8">
        <f t="shared" si="5"/>
        <v>229449</v>
      </c>
      <c r="E68" s="8">
        <f t="shared" si="5"/>
        <v>503157</v>
      </c>
      <c r="F68" s="8">
        <f t="shared" si="5"/>
        <v>250686</v>
      </c>
      <c r="G68" s="8">
        <f t="shared" si="5"/>
        <v>251585</v>
      </c>
      <c r="H68" s="9">
        <f t="shared" si="5"/>
        <v>886</v>
      </c>
    </row>
    <row r="69" spans="1:8" ht="13.5" thickBot="1">
      <c r="A69" s="40"/>
      <c r="B69" s="23"/>
      <c r="C69" s="10">
        <v>0</v>
      </c>
      <c r="D69" s="10">
        <v>0</v>
      </c>
      <c r="E69" s="10">
        <v>0</v>
      </c>
      <c r="F69" s="10">
        <v>0</v>
      </c>
      <c r="G69" s="17">
        <v>0</v>
      </c>
      <c r="H69" s="11">
        <v>0</v>
      </c>
    </row>
    <row r="70" spans="1:8" ht="12.75">
      <c r="A70" s="124" t="s">
        <v>58</v>
      </c>
      <c r="B70" s="22">
        <v>1789237</v>
      </c>
      <c r="C70" s="13">
        <v>319883</v>
      </c>
      <c r="D70" s="13">
        <v>443457</v>
      </c>
      <c r="E70" s="13">
        <v>884883</v>
      </c>
      <c r="F70" s="13">
        <v>453372</v>
      </c>
      <c r="G70" s="13">
        <v>377013</v>
      </c>
      <c r="H70" s="14">
        <v>54498</v>
      </c>
    </row>
    <row r="71" spans="1:8" ht="13.5" thickBot="1">
      <c r="A71" s="40"/>
      <c r="B71" s="23"/>
      <c r="C71" s="10"/>
      <c r="D71" s="10"/>
      <c r="E71" s="10"/>
      <c r="F71" s="10"/>
      <c r="G71" s="17"/>
      <c r="H71" s="11"/>
    </row>
    <row r="72" spans="1:8" ht="12.75">
      <c r="A72" s="28" t="s">
        <v>59</v>
      </c>
      <c r="B72" s="65">
        <v>931453</v>
      </c>
      <c r="C72" s="4">
        <v>326357</v>
      </c>
      <c r="D72" s="4">
        <v>43989</v>
      </c>
      <c r="E72" s="4">
        <v>437936</v>
      </c>
      <c r="F72" s="4">
        <v>26153</v>
      </c>
      <c r="G72" s="4">
        <v>397255</v>
      </c>
      <c r="H72" s="37">
        <v>14528</v>
      </c>
    </row>
    <row r="73" spans="1:8" ht="12.75">
      <c r="A73" s="34" t="s">
        <v>60</v>
      </c>
      <c r="B73" s="66">
        <v>142809</v>
      </c>
      <c r="C73" s="6">
        <v>38353</v>
      </c>
      <c r="D73" s="6">
        <v>8151</v>
      </c>
      <c r="E73" s="6">
        <v>82451</v>
      </c>
      <c r="F73" s="6">
        <v>19952</v>
      </c>
      <c r="G73" s="6">
        <v>56773</v>
      </c>
      <c r="H73" s="38">
        <v>5726</v>
      </c>
    </row>
    <row r="74" spans="1:8" ht="12.75">
      <c r="A74" s="39" t="s">
        <v>61</v>
      </c>
      <c r="B74" s="69">
        <f aca="true" t="shared" si="6" ref="B74:H74">SUM(B72:B73)</f>
        <v>1074262</v>
      </c>
      <c r="C74" s="8">
        <f t="shared" si="6"/>
        <v>364710</v>
      </c>
      <c r="D74" s="8">
        <f t="shared" si="6"/>
        <v>52140</v>
      </c>
      <c r="E74" s="8">
        <f t="shared" si="6"/>
        <v>520387</v>
      </c>
      <c r="F74" s="8">
        <f t="shared" si="6"/>
        <v>46105</v>
      </c>
      <c r="G74" s="8">
        <f t="shared" si="6"/>
        <v>454028</v>
      </c>
      <c r="H74" s="27">
        <f t="shared" si="6"/>
        <v>20254</v>
      </c>
    </row>
    <row r="75" spans="1:8" ht="13.5" thickBot="1">
      <c r="A75" s="40"/>
      <c r="B75" s="23"/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24">
        <v>0</v>
      </c>
    </row>
    <row r="76" spans="1:8" ht="12.75">
      <c r="A76" s="32" t="s">
        <v>62</v>
      </c>
      <c r="B76" s="66">
        <v>490374</v>
      </c>
      <c r="C76" s="6">
        <v>125942</v>
      </c>
      <c r="D76" s="6">
        <v>171209</v>
      </c>
      <c r="E76" s="6">
        <v>162829</v>
      </c>
      <c r="F76" s="6">
        <v>79680</v>
      </c>
      <c r="G76" s="6">
        <v>83106</v>
      </c>
      <c r="H76" s="38">
        <v>43</v>
      </c>
    </row>
    <row r="77" spans="1:8" ht="12.75">
      <c r="A77" s="32" t="s">
        <v>63</v>
      </c>
      <c r="B77" s="66">
        <v>40508</v>
      </c>
      <c r="C77" s="6">
        <v>8026</v>
      </c>
      <c r="D77" s="6">
        <v>11042</v>
      </c>
      <c r="E77" s="6">
        <v>13901</v>
      </c>
      <c r="F77" s="6">
        <v>4092</v>
      </c>
      <c r="G77" s="6">
        <v>4306</v>
      </c>
      <c r="H77" s="38">
        <v>5503</v>
      </c>
    </row>
    <row r="78" spans="1:8" ht="12.75">
      <c r="A78" s="126" t="s">
        <v>64</v>
      </c>
      <c r="B78" s="66">
        <v>209598</v>
      </c>
      <c r="C78" s="6">
        <v>36747</v>
      </c>
      <c r="D78" s="6">
        <v>39609</v>
      </c>
      <c r="E78" s="6">
        <v>107362</v>
      </c>
      <c r="F78" s="6">
        <v>17075</v>
      </c>
      <c r="G78" s="6">
        <v>26675</v>
      </c>
      <c r="H78" s="38">
        <v>63612</v>
      </c>
    </row>
    <row r="79" spans="1:8" ht="12.75">
      <c r="A79" s="34" t="s">
        <v>65</v>
      </c>
      <c r="B79" s="66">
        <v>173070</v>
      </c>
      <c r="C79" s="6">
        <v>70236</v>
      </c>
      <c r="D79" s="6">
        <v>47417</v>
      </c>
      <c r="E79" s="6">
        <v>36694</v>
      </c>
      <c r="F79" s="6">
        <v>16082</v>
      </c>
      <c r="G79" s="6">
        <v>17844</v>
      </c>
      <c r="H79" s="38">
        <v>2768</v>
      </c>
    </row>
    <row r="80" spans="1:8" ht="12.75">
      <c r="A80" s="34" t="s">
        <v>66</v>
      </c>
      <c r="B80" s="66">
        <v>159176</v>
      </c>
      <c r="C80" s="6">
        <v>21697</v>
      </c>
      <c r="D80" s="6">
        <v>44288</v>
      </c>
      <c r="E80" s="6">
        <v>73061</v>
      </c>
      <c r="F80" s="6">
        <v>15436</v>
      </c>
      <c r="G80" s="6">
        <v>17640</v>
      </c>
      <c r="H80" s="38">
        <v>39985</v>
      </c>
    </row>
    <row r="81" spans="1:8" ht="12.75">
      <c r="A81" s="126" t="s">
        <v>67</v>
      </c>
      <c r="B81" s="66">
        <v>134590</v>
      </c>
      <c r="C81" s="6">
        <v>55855</v>
      </c>
      <c r="D81" s="6">
        <v>22865</v>
      </c>
      <c r="E81" s="6">
        <v>33649</v>
      </c>
      <c r="F81" s="6">
        <v>14691</v>
      </c>
      <c r="G81" s="6">
        <v>16915</v>
      </c>
      <c r="H81" s="38">
        <v>2043</v>
      </c>
    </row>
    <row r="82" spans="1:8" ht="12.75">
      <c r="A82" s="32" t="s">
        <v>68</v>
      </c>
      <c r="B82" s="66">
        <v>317477</v>
      </c>
      <c r="C82" s="6">
        <v>99026</v>
      </c>
      <c r="D82" s="6">
        <v>85830</v>
      </c>
      <c r="E82" s="6">
        <v>101045</v>
      </c>
      <c r="F82" s="6">
        <v>45391</v>
      </c>
      <c r="G82" s="6">
        <v>50944</v>
      </c>
      <c r="H82" s="38">
        <v>4710</v>
      </c>
    </row>
    <row r="83" spans="1:8" ht="12.75">
      <c r="A83" s="34" t="s">
        <v>69</v>
      </c>
      <c r="B83" s="128">
        <v>525472</v>
      </c>
      <c r="C83" s="6">
        <v>119155</v>
      </c>
      <c r="D83" s="6">
        <v>134694</v>
      </c>
      <c r="E83" s="6">
        <v>219547</v>
      </c>
      <c r="F83" s="6">
        <v>67113</v>
      </c>
      <c r="G83" s="6">
        <v>97354</v>
      </c>
      <c r="H83" s="38">
        <v>55080</v>
      </c>
    </row>
    <row r="84" spans="1:8" ht="12.75">
      <c r="A84" s="21" t="s">
        <v>70</v>
      </c>
      <c r="B84" s="69">
        <f aca="true" t="shared" si="7" ref="B84:H84">SUM(B76:B83)</f>
        <v>2050265</v>
      </c>
      <c r="C84" s="8">
        <f t="shared" si="7"/>
        <v>536684</v>
      </c>
      <c r="D84" s="26">
        <f t="shared" si="7"/>
        <v>556954</v>
      </c>
      <c r="E84" s="8">
        <f t="shared" si="7"/>
        <v>748088</v>
      </c>
      <c r="F84" s="8">
        <f t="shared" si="7"/>
        <v>259560</v>
      </c>
      <c r="G84" s="8">
        <f t="shared" si="7"/>
        <v>314784</v>
      </c>
      <c r="H84" s="27">
        <f t="shared" si="7"/>
        <v>173744</v>
      </c>
    </row>
    <row r="85" spans="1:8" ht="13.5" thickBot="1">
      <c r="A85" s="58"/>
      <c r="B85" s="66"/>
      <c r="C85" s="41"/>
      <c r="D85" s="10"/>
      <c r="E85" s="10"/>
      <c r="F85" s="10">
        <v>0</v>
      </c>
      <c r="G85" s="17">
        <v>0</v>
      </c>
      <c r="H85" s="11">
        <v>0</v>
      </c>
    </row>
    <row r="86" spans="1:8" ht="12.75">
      <c r="A86" s="28" t="s">
        <v>71</v>
      </c>
      <c r="B86" s="65">
        <v>20874</v>
      </c>
      <c r="C86" s="4">
        <v>5790</v>
      </c>
      <c r="D86" s="4">
        <v>5049</v>
      </c>
      <c r="E86" s="6">
        <v>5790</v>
      </c>
      <c r="F86" s="4">
        <v>5175</v>
      </c>
      <c r="G86" s="4">
        <v>600</v>
      </c>
      <c r="H86" s="37">
        <v>15</v>
      </c>
    </row>
    <row r="87" spans="1:8" ht="12.75">
      <c r="A87" s="34" t="s">
        <v>72</v>
      </c>
      <c r="B87" s="66">
        <v>36860</v>
      </c>
      <c r="C87" s="6">
        <v>10966</v>
      </c>
      <c r="D87" s="6">
        <v>8331</v>
      </c>
      <c r="E87" s="6">
        <v>12805</v>
      </c>
      <c r="F87" s="6">
        <v>7089</v>
      </c>
      <c r="G87" s="6">
        <v>5180</v>
      </c>
      <c r="H87" s="38">
        <v>536</v>
      </c>
    </row>
    <row r="88" spans="1:8" ht="12.75">
      <c r="A88" s="21" t="s">
        <v>73</v>
      </c>
      <c r="B88" s="69">
        <f aca="true" t="shared" si="8" ref="B88:H88">SUM(B86:B87)</f>
        <v>57734</v>
      </c>
      <c r="C88" s="8">
        <f t="shared" si="8"/>
        <v>16756</v>
      </c>
      <c r="D88" s="8">
        <f t="shared" si="8"/>
        <v>13380</v>
      </c>
      <c r="E88" s="8">
        <f t="shared" si="8"/>
        <v>18595</v>
      </c>
      <c r="F88" s="8">
        <f t="shared" si="8"/>
        <v>12264</v>
      </c>
      <c r="G88" s="8">
        <f t="shared" si="8"/>
        <v>5780</v>
      </c>
      <c r="H88" s="27">
        <f t="shared" si="8"/>
        <v>551</v>
      </c>
    </row>
    <row r="89" spans="1:8" ht="13.5" thickBot="1">
      <c r="A89" s="40"/>
      <c r="B89" s="23"/>
      <c r="C89" s="10"/>
      <c r="D89" s="10"/>
      <c r="E89" s="10"/>
      <c r="F89" s="10"/>
      <c r="G89" s="10"/>
      <c r="H89" s="24"/>
    </row>
    <row r="90" spans="1:8" ht="13.5" thickBot="1">
      <c r="A90" s="42" t="s">
        <v>74</v>
      </c>
      <c r="B90" s="43">
        <f>B88+B84+B74+B70+B68+B63+B56+B45+B43+B41+B35+B30+B28+B26+B21+B19+B17</f>
        <v>25494714.922950797</v>
      </c>
      <c r="C90" s="43">
        <f aca="true" t="shared" si="9" ref="C90:H90">C88+C84+C74+C70+C68+C63+C56+C45+C43+C41+C35+C30+C28+C26+C21+C19+C17</f>
        <v>7055321.466372745</v>
      </c>
      <c r="D90" s="43">
        <f t="shared" si="9"/>
        <v>5591784.200291883</v>
      </c>
      <c r="E90" s="43">
        <f>E88+E84+E74+E70+E68+E63+E56+E45+E43+E41+E35+E30+E28+E26+E21+E19+E17</f>
        <v>10559027.360550392</v>
      </c>
      <c r="F90" s="43">
        <f t="shared" si="9"/>
        <v>4634566.100477189</v>
      </c>
      <c r="G90" s="43">
        <f t="shared" si="9"/>
        <v>5198662.858963986</v>
      </c>
      <c r="H90" s="44">
        <f t="shared" si="9"/>
        <v>725798.4011092177</v>
      </c>
    </row>
    <row r="91" spans="3:8" ht="12.75">
      <c r="C91" s="45"/>
      <c r="D91" s="45"/>
      <c r="E91" s="45"/>
      <c r="F91" s="45"/>
      <c r="G91" s="45"/>
      <c r="H91" s="45"/>
    </row>
    <row r="92" spans="2:8" ht="12.75">
      <c r="B92" s="45"/>
      <c r="C92" s="45"/>
      <c r="D92" s="45"/>
      <c r="E92" s="45"/>
      <c r="F92" s="45"/>
      <c r="G92" s="45"/>
      <c r="H92" s="45"/>
    </row>
    <row r="93" spans="3:5" ht="12.75">
      <c r="C93" s="45"/>
      <c r="E93" s="45"/>
    </row>
    <row r="94" spans="2:8" ht="12.75">
      <c r="B94" s="46"/>
      <c r="C94" s="46"/>
      <c r="D94" s="46"/>
      <c r="E94" s="46"/>
      <c r="F94" s="46"/>
      <c r="G94" s="46"/>
      <c r="H94" s="46"/>
    </row>
    <row r="95" spans="2:8" ht="12.75">
      <c r="B95" s="46"/>
      <c r="C95" s="46"/>
      <c r="D95" s="46"/>
      <c r="E95" s="46"/>
      <c r="F95" s="46"/>
      <c r="G95" s="46"/>
      <c r="H95" s="46"/>
    </row>
    <row r="96" spans="2:8" ht="12.75">
      <c r="B96" s="25"/>
      <c r="C96" s="46"/>
      <c r="D96" s="46"/>
      <c r="E96" s="46"/>
      <c r="F96" s="46"/>
      <c r="G96" s="46"/>
      <c r="H96" s="46"/>
    </row>
    <row r="98" spans="2:8" ht="12.75">
      <c r="B98" s="46"/>
      <c r="C98" s="46"/>
      <c r="D98" s="46"/>
      <c r="E98" s="46"/>
      <c r="F98" s="46"/>
      <c r="G98" s="46"/>
      <c r="H98" s="46"/>
    </row>
    <row r="104" spans="2:8" ht="12.75">
      <c r="B104" s="46"/>
      <c r="C104" s="46"/>
      <c r="D104" s="46"/>
      <c r="E104" s="46"/>
      <c r="F104" s="46"/>
      <c r="G104" s="46"/>
      <c r="H104" s="46"/>
    </row>
  </sheetData>
  <sheetProtection/>
  <mergeCells count="12">
    <mergeCell ref="A5:H5"/>
    <mergeCell ref="A6:H6"/>
    <mergeCell ref="A7:H7"/>
    <mergeCell ref="A8:A12"/>
    <mergeCell ref="B8:B12"/>
    <mergeCell ref="C8:C12"/>
    <mergeCell ref="D8:D12"/>
    <mergeCell ref="E8:H8"/>
    <mergeCell ref="E9:E12"/>
    <mergeCell ref="F9:F12"/>
    <mergeCell ref="G9:G12"/>
    <mergeCell ref="H9:H12"/>
  </mergeCells>
  <printOptions horizontalCentered="1" verticalCentered="1"/>
  <pageMargins left="0.7874015748031497" right="0.79" top="0.3937007874015748" bottom="0.3937007874015748" header="0" footer="0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4"/>
  <sheetViews>
    <sheetView showZeros="0" zoomScale="85" zoomScaleNormal="85" zoomScalePageLayoutView="0" workbookViewId="0" topLeftCell="A1">
      <pane xSplit="1" ySplit="12" topLeftCell="B4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31" sqref="I31"/>
    </sheetView>
  </sheetViews>
  <sheetFormatPr defaultColWidth="11.421875" defaultRowHeight="15"/>
  <cols>
    <col min="1" max="1" width="20.57421875" style="1" customWidth="1"/>
    <col min="2" max="2" width="11.57421875" style="1" customWidth="1"/>
    <col min="3" max="3" width="14.28125" style="1" customWidth="1"/>
    <col min="4" max="4" width="12.7109375" style="1" customWidth="1"/>
    <col min="5" max="5" width="13.421875" style="1" customWidth="1"/>
    <col min="6" max="16384" width="11.57421875" style="1" customWidth="1"/>
  </cols>
  <sheetData>
    <row r="2" ht="15">
      <c r="D2" s="2" t="s">
        <v>0</v>
      </c>
    </row>
    <row r="3" ht="12.75">
      <c r="D3" s="3" t="s">
        <v>1</v>
      </c>
    </row>
    <row r="4" ht="17.25" customHeight="1" thickBot="1"/>
    <row r="5" spans="1:7" ht="15.75">
      <c r="A5" s="269" t="s">
        <v>2</v>
      </c>
      <c r="B5" s="270"/>
      <c r="C5" s="270"/>
      <c r="D5" s="270"/>
      <c r="E5" s="270"/>
      <c r="F5" s="270"/>
      <c r="G5" s="271"/>
    </row>
    <row r="6" spans="1:7" ht="12.75">
      <c r="A6" s="272" t="s">
        <v>3</v>
      </c>
      <c r="B6" s="273"/>
      <c r="C6" s="273"/>
      <c r="D6" s="273"/>
      <c r="E6" s="273"/>
      <c r="F6" s="273"/>
      <c r="G6" s="274"/>
    </row>
    <row r="7" spans="1:7" ht="13.5" thickBot="1">
      <c r="A7" s="275" t="s">
        <v>4</v>
      </c>
      <c r="B7" s="276"/>
      <c r="C7" s="276"/>
      <c r="D7" s="276"/>
      <c r="E7" s="276"/>
      <c r="F7" s="276"/>
      <c r="G7" s="277"/>
    </row>
    <row r="8" spans="1:7" ht="12.75" customHeight="1">
      <c r="A8" s="307" t="s">
        <v>5</v>
      </c>
      <c r="B8" s="311" t="s">
        <v>75</v>
      </c>
      <c r="C8" s="316" t="s">
        <v>76</v>
      </c>
      <c r="D8" s="317"/>
      <c r="E8" s="317"/>
      <c r="F8" s="317"/>
      <c r="G8" s="318"/>
    </row>
    <row r="9" spans="1:7" ht="12.75" customHeight="1">
      <c r="A9" s="308"/>
      <c r="B9" s="312"/>
      <c r="C9" s="298" t="s">
        <v>77</v>
      </c>
      <c r="D9" s="294" t="s">
        <v>78</v>
      </c>
      <c r="E9" s="295"/>
      <c r="F9" s="296" t="s">
        <v>79</v>
      </c>
      <c r="G9" s="297"/>
    </row>
    <row r="10" spans="1:7" ht="12.75" customHeight="1">
      <c r="A10" s="308"/>
      <c r="B10" s="313"/>
      <c r="C10" s="319"/>
      <c r="D10" s="298" t="s">
        <v>80</v>
      </c>
      <c r="E10" s="298" t="s">
        <v>81</v>
      </c>
      <c r="F10" s="288" t="s">
        <v>82</v>
      </c>
      <c r="G10" s="304" t="s">
        <v>83</v>
      </c>
    </row>
    <row r="11" spans="1:7" ht="12.75">
      <c r="A11" s="309"/>
      <c r="B11" s="314"/>
      <c r="C11" s="319"/>
      <c r="D11" s="299"/>
      <c r="E11" s="301"/>
      <c r="F11" s="303"/>
      <c r="G11" s="305"/>
    </row>
    <row r="12" spans="1:7" ht="13.5" thickBot="1">
      <c r="A12" s="310"/>
      <c r="B12" s="315"/>
      <c r="C12" s="319"/>
      <c r="D12" s="300"/>
      <c r="E12" s="302"/>
      <c r="F12" s="300"/>
      <c r="G12" s="306"/>
    </row>
    <row r="13" spans="1:7" ht="12.75">
      <c r="A13" s="28" t="s">
        <v>14</v>
      </c>
      <c r="B13" s="65">
        <v>336</v>
      </c>
      <c r="C13" s="4">
        <f>D13+E13+F13+G13</f>
        <v>28449</v>
      </c>
      <c r="D13" s="4">
        <v>3694</v>
      </c>
      <c r="E13" s="29">
        <v>3683</v>
      </c>
      <c r="F13" s="4">
        <v>3816</v>
      </c>
      <c r="G13" s="5">
        <v>17256</v>
      </c>
    </row>
    <row r="14" spans="1:7" ht="12.75">
      <c r="A14" s="34" t="s">
        <v>15</v>
      </c>
      <c r="B14" s="66">
        <v>51</v>
      </c>
      <c r="C14" s="6">
        <f aca="true" t="shared" si="0" ref="C14:C77">D14+E14+F14+G14</f>
        <v>8200</v>
      </c>
      <c r="D14" s="6">
        <v>1369</v>
      </c>
      <c r="E14" s="25">
        <v>277</v>
      </c>
      <c r="F14" s="6">
        <v>980</v>
      </c>
      <c r="G14" s="7">
        <v>5574</v>
      </c>
    </row>
    <row r="15" spans="1:7" ht="12.75">
      <c r="A15" s="34" t="s">
        <v>16</v>
      </c>
      <c r="B15" s="66">
        <v>112</v>
      </c>
      <c r="C15" s="6">
        <f t="shared" si="0"/>
        <v>35975</v>
      </c>
      <c r="D15" s="6">
        <v>3670</v>
      </c>
      <c r="E15" s="25">
        <v>9415</v>
      </c>
      <c r="F15" s="6">
        <v>8025</v>
      </c>
      <c r="G15" s="7">
        <v>14865</v>
      </c>
    </row>
    <row r="16" spans="1:7" ht="12.75">
      <c r="A16" s="34" t="s">
        <v>17</v>
      </c>
      <c r="B16" s="66">
        <v>16</v>
      </c>
      <c r="C16" s="6">
        <f t="shared" si="0"/>
        <v>17223</v>
      </c>
      <c r="D16" s="6">
        <v>727</v>
      </c>
      <c r="E16" s="25">
        <v>2265</v>
      </c>
      <c r="F16" s="6">
        <v>1982</v>
      </c>
      <c r="G16" s="7">
        <v>12249</v>
      </c>
    </row>
    <row r="17" spans="1:7" ht="12.75">
      <c r="A17" s="39" t="s">
        <v>18</v>
      </c>
      <c r="B17" s="69">
        <f aca="true" t="shared" si="1" ref="B17:G17">SUM(B13:B16)</f>
        <v>515</v>
      </c>
      <c r="C17" s="8">
        <f t="shared" si="0"/>
        <v>89847</v>
      </c>
      <c r="D17" s="8">
        <f t="shared" si="1"/>
        <v>9460</v>
      </c>
      <c r="E17" s="26">
        <f t="shared" si="1"/>
        <v>15640</v>
      </c>
      <c r="F17" s="8">
        <f t="shared" si="1"/>
        <v>14803</v>
      </c>
      <c r="G17" s="9">
        <f t="shared" si="1"/>
        <v>49944</v>
      </c>
    </row>
    <row r="18" spans="1:7" ht="13.5" thickBot="1">
      <c r="A18" s="58"/>
      <c r="B18" s="23"/>
      <c r="C18" s="6">
        <f t="shared" si="0"/>
        <v>0</v>
      </c>
      <c r="D18" s="10"/>
      <c r="E18" s="41"/>
      <c r="F18" s="10"/>
      <c r="G18" s="11"/>
    </row>
    <row r="19" spans="1:7" ht="12.75">
      <c r="A19" s="123" t="s">
        <v>19</v>
      </c>
      <c r="B19" s="22">
        <v>102</v>
      </c>
      <c r="C19" s="13">
        <f t="shared" si="0"/>
        <v>1661</v>
      </c>
      <c r="D19" s="13">
        <v>84</v>
      </c>
      <c r="E19" s="18">
        <v>83</v>
      </c>
      <c r="F19" s="13">
        <v>996</v>
      </c>
      <c r="G19" s="14">
        <v>498</v>
      </c>
    </row>
    <row r="20" spans="1:7" ht="13.5" thickBot="1">
      <c r="A20" s="58"/>
      <c r="B20" s="23"/>
      <c r="C20" s="47">
        <f t="shared" si="0"/>
        <v>0</v>
      </c>
      <c r="D20" s="10"/>
      <c r="E20" s="41"/>
      <c r="F20" s="10"/>
      <c r="G20" s="11"/>
    </row>
    <row r="21" spans="1:7" ht="12.75">
      <c r="A21" s="123" t="s">
        <v>20</v>
      </c>
      <c r="B21" s="22">
        <v>41</v>
      </c>
      <c r="C21" s="13">
        <f t="shared" si="0"/>
        <v>321</v>
      </c>
      <c r="D21" s="13">
        <v>100</v>
      </c>
      <c r="E21" s="18">
        <v>53</v>
      </c>
      <c r="F21" s="13">
        <v>68</v>
      </c>
      <c r="G21" s="14">
        <v>100</v>
      </c>
    </row>
    <row r="22" spans="1:7" ht="13.5" thickBot="1">
      <c r="A22" s="58"/>
      <c r="B22" s="23">
        <v>0</v>
      </c>
      <c r="C22" s="47">
        <f t="shared" si="0"/>
        <v>0</v>
      </c>
      <c r="D22" s="10">
        <v>0</v>
      </c>
      <c r="E22" s="41">
        <v>0</v>
      </c>
      <c r="F22" s="10">
        <v>0</v>
      </c>
      <c r="G22" s="11">
        <v>0</v>
      </c>
    </row>
    <row r="23" spans="1:7" ht="12.75">
      <c r="A23" s="64" t="s">
        <v>21</v>
      </c>
      <c r="B23" s="65">
        <v>48</v>
      </c>
      <c r="C23" s="4">
        <f t="shared" si="0"/>
        <v>1697</v>
      </c>
      <c r="D23" s="4">
        <v>73</v>
      </c>
      <c r="E23" s="29">
        <v>84</v>
      </c>
      <c r="F23" s="4">
        <v>992</v>
      </c>
      <c r="G23" s="5">
        <v>548</v>
      </c>
    </row>
    <row r="24" spans="1:7" ht="12.75">
      <c r="A24" s="32" t="s">
        <v>22</v>
      </c>
      <c r="B24" s="66">
        <v>13</v>
      </c>
      <c r="C24" s="6">
        <f t="shared" si="0"/>
        <v>868</v>
      </c>
      <c r="D24" s="6">
        <v>41</v>
      </c>
      <c r="E24" s="25">
        <v>47</v>
      </c>
      <c r="F24" s="6">
        <v>503</v>
      </c>
      <c r="G24" s="7">
        <v>277</v>
      </c>
    </row>
    <row r="25" spans="1:7" ht="12.75">
      <c r="A25" s="34" t="s">
        <v>23</v>
      </c>
      <c r="B25" s="66">
        <v>32</v>
      </c>
      <c r="C25" s="6">
        <f t="shared" si="0"/>
        <v>893</v>
      </c>
      <c r="D25" s="6">
        <v>54</v>
      </c>
      <c r="E25" s="25">
        <v>62</v>
      </c>
      <c r="F25" s="6">
        <v>501</v>
      </c>
      <c r="G25" s="7">
        <v>276</v>
      </c>
    </row>
    <row r="26" spans="1:7" ht="12.75">
      <c r="A26" s="39" t="s">
        <v>24</v>
      </c>
      <c r="B26" s="69">
        <f aca="true" t="shared" si="2" ref="B26:G26">SUM(B23:B25)</f>
        <v>93</v>
      </c>
      <c r="C26" s="8">
        <f t="shared" si="0"/>
        <v>3458</v>
      </c>
      <c r="D26" s="8">
        <f t="shared" si="2"/>
        <v>168</v>
      </c>
      <c r="E26" s="26">
        <f t="shared" si="2"/>
        <v>193</v>
      </c>
      <c r="F26" s="8">
        <f t="shared" si="2"/>
        <v>1996</v>
      </c>
      <c r="G26" s="9">
        <f t="shared" si="2"/>
        <v>1101</v>
      </c>
    </row>
    <row r="27" spans="1:7" ht="13.5" thickBot="1">
      <c r="A27" s="58"/>
      <c r="B27" s="23">
        <v>0</v>
      </c>
      <c r="C27" s="47">
        <f t="shared" si="0"/>
        <v>0</v>
      </c>
      <c r="D27" s="10">
        <v>0</v>
      </c>
      <c r="E27" s="41">
        <v>0</v>
      </c>
      <c r="F27" s="10">
        <v>0</v>
      </c>
      <c r="G27" s="11">
        <v>0</v>
      </c>
    </row>
    <row r="28" spans="1:7" ht="12.75">
      <c r="A28" s="123" t="s">
        <v>25</v>
      </c>
      <c r="B28" s="22">
        <v>365</v>
      </c>
      <c r="C28" s="8">
        <f t="shared" si="0"/>
        <v>65723</v>
      </c>
      <c r="D28" s="13">
        <v>8644</v>
      </c>
      <c r="E28" s="13">
        <v>4846</v>
      </c>
      <c r="F28" s="13">
        <v>42207</v>
      </c>
      <c r="G28" s="19">
        <v>10026</v>
      </c>
    </row>
    <row r="29" spans="1:7" ht="13.5" thickBot="1">
      <c r="A29" s="58"/>
      <c r="B29" s="23"/>
      <c r="C29" s="47">
        <f t="shared" si="0"/>
        <v>0</v>
      </c>
      <c r="D29" s="10"/>
      <c r="E29" s="10"/>
      <c r="F29" s="10"/>
      <c r="G29" s="24"/>
    </row>
    <row r="30" spans="1:7" ht="12.75">
      <c r="A30" s="123" t="s">
        <v>26</v>
      </c>
      <c r="B30" s="22">
        <v>67</v>
      </c>
      <c r="C30" s="8">
        <f t="shared" si="0"/>
        <v>4921</v>
      </c>
      <c r="D30" s="13">
        <v>234</v>
      </c>
      <c r="E30" s="18">
        <v>335</v>
      </c>
      <c r="F30" s="13">
        <v>1692</v>
      </c>
      <c r="G30" s="14">
        <v>2660</v>
      </c>
    </row>
    <row r="31" spans="1:7" ht="13.5" thickBot="1">
      <c r="A31" s="58"/>
      <c r="B31" s="69">
        <v>0</v>
      </c>
      <c r="C31" s="47">
        <f t="shared" si="0"/>
        <v>0</v>
      </c>
      <c r="D31" s="8">
        <v>0</v>
      </c>
      <c r="E31" s="26">
        <v>0</v>
      </c>
      <c r="F31" s="8">
        <v>0</v>
      </c>
      <c r="G31" s="9">
        <v>0</v>
      </c>
    </row>
    <row r="32" spans="1:8" ht="12.75">
      <c r="A32" s="28" t="s">
        <v>27</v>
      </c>
      <c r="B32" s="65">
        <v>732.7362192232348</v>
      </c>
      <c r="C32" s="6">
        <f t="shared" si="0"/>
        <v>168544.54012309006</v>
      </c>
      <c r="D32" s="4">
        <v>13250.73344157699</v>
      </c>
      <c r="E32" s="48">
        <v>17279.03050169903</v>
      </c>
      <c r="F32" s="48">
        <v>106705.6874552591</v>
      </c>
      <c r="G32" s="37">
        <v>31309.088724554946</v>
      </c>
      <c r="H32" s="20"/>
    </row>
    <row r="33" spans="1:8" ht="12.75">
      <c r="A33" s="34" t="s">
        <v>28</v>
      </c>
      <c r="B33" s="66">
        <v>547.5186402842917</v>
      </c>
      <c r="C33" s="6">
        <f t="shared" si="0"/>
        <v>59683.9885543874</v>
      </c>
      <c r="D33" s="6">
        <v>3794.579790397941</v>
      </c>
      <c r="E33" s="49">
        <v>7745.512572108723</v>
      </c>
      <c r="F33" s="49">
        <v>35468.87120254393</v>
      </c>
      <c r="G33" s="38">
        <v>12675.024989336802</v>
      </c>
      <c r="H33" s="20"/>
    </row>
    <row r="34" spans="1:8" ht="12.75">
      <c r="A34" s="34" t="s">
        <v>29</v>
      </c>
      <c r="B34" s="66">
        <v>1556.231071585122</v>
      </c>
      <c r="C34" s="6">
        <f t="shared" si="0"/>
        <v>248299.88112720268</v>
      </c>
      <c r="D34" s="6">
        <v>25570.738970506674</v>
      </c>
      <c r="E34" s="49">
        <v>37325.248043132815</v>
      </c>
      <c r="F34" s="49">
        <v>136810.41354683175</v>
      </c>
      <c r="G34" s="38">
        <v>48593.48056673145</v>
      </c>
      <c r="H34" s="20"/>
    </row>
    <row r="35" spans="1:8" ht="12.75">
      <c r="A35" s="39" t="s">
        <v>30</v>
      </c>
      <c r="B35" s="69">
        <f aca="true" t="shared" si="3" ref="B35:G35">SUM(B32:B34)</f>
        <v>2836.4859310926486</v>
      </c>
      <c r="C35" s="8">
        <f t="shared" si="0"/>
        <v>476528.40980468015</v>
      </c>
      <c r="D35" s="8">
        <f t="shared" si="3"/>
        <v>42616.0522024816</v>
      </c>
      <c r="E35" s="12">
        <f t="shared" si="3"/>
        <v>62349.79111694057</v>
      </c>
      <c r="F35" s="12">
        <f t="shared" si="3"/>
        <v>278984.9722046348</v>
      </c>
      <c r="G35" s="27">
        <f t="shared" si="3"/>
        <v>92577.59428062319</v>
      </c>
      <c r="H35" s="20"/>
    </row>
    <row r="36" spans="1:7" ht="13.5" thickBot="1">
      <c r="A36" s="58"/>
      <c r="B36" s="23">
        <v>0</v>
      </c>
      <c r="C36" s="47">
        <f t="shared" si="0"/>
        <v>0</v>
      </c>
      <c r="D36" s="10">
        <v>0</v>
      </c>
      <c r="E36" s="16">
        <v>0</v>
      </c>
      <c r="F36" s="16">
        <v>0</v>
      </c>
      <c r="G36" s="24">
        <v>0</v>
      </c>
    </row>
    <row r="37" spans="1:7" ht="12.75">
      <c r="A37" s="28" t="s">
        <v>31</v>
      </c>
      <c r="B37" s="66">
        <v>889</v>
      </c>
      <c r="C37" s="6">
        <f t="shared" si="0"/>
        <v>157812</v>
      </c>
      <c r="D37" s="6">
        <v>13196</v>
      </c>
      <c r="E37" s="25">
        <v>20095</v>
      </c>
      <c r="F37" s="6">
        <v>91683</v>
      </c>
      <c r="G37" s="7">
        <v>32838</v>
      </c>
    </row>
    <row r="38" spans="1:7" ht="12.75">
      <c r="A38" s="34" t="s">
        <v>32</v>
      </c>
      <c r="B38" s="66">
        <v>650</v>
      </c>
      <c r="C38" s="6">
        <f t="shared" si="0"/>
        <v>47559</v>
      </c>
      <c r="D38" s="6">
        <v>3613</v>
      </c>
      <c r="E38" s="25">
        <v>4005</v>
      </c>
      <c r="F38" s="6">
        <v>31007</v>
      </c>
      <c r="G38" s="7">
        <v>8934</v>
      </c>
    </row>
    <row r="39" spans="1:7" ht="12.75">
      <c r="A39" s="34" t="s">
        <v>33</v>
      </c>
      <c r="B39" s="66">
        <v>1075</v>
      </c>
      <c r="C39" s="6">
        <f t="shared" si="0"/>
        <v>277567</v>
      </c>
      <c r="D39" s="6">
        <v>18994</v>
      </c>
      <c r="E39" s="25">
        <v>24021</v>
      </c>
      <c r="F39" s="6">
        <v>192451</v>
      </c>
      <c r="G39" s="7">
        <v>42101</v>
      </c>
    </row>
    <row r="40" spans="1:7" ht="12.75">
      <c r="A40" s="34" t="s">
        <v>34</v>
      </c>
      <c r="B40" s="66">
        <v>325</v>
      </c>
      <c r="C40" s="6">
        <f t="shared" si="0"/>
        <v>51701</v>
      </c>
      <c r="D40" s="6">
        <v>7010</v>
      </c>
      <c r="E40" s="25">
        <v>3938</v>
      </c>
      <c r="F40" s="6">
        <v>31743</v>
      </c>
      <c r="G40" s="7">
        <v>9010</v>
      </c>
    </row>
    <row r="41" spans="1:7" ht="12.75">
      <c r="A41" s="39" t="s">
        <v>35</v>
      </c>
      <c r="B41" s="69">
        <f aca="true" t="shared" si="4" ref="B41:G41">SUM(B37:B40)</f>
        <v>2939</v>
      </c>
      <c r="C41" s="8">
        <f t="shared" si="0"/>
        <v>534639</v>
      </c>
      <c r="D41" s="8">
        <f t="shared" si="4"/>
        <v>42813</v>
      </c>
      <c r="E41" s="26">
        <f t="shared" si="4"/>
        <v>52059</v>
      </c>
      <c r="F41" s="8">
        <f t="shared" si="4"/>
        <v>346884</v>
      </c>
      <c r="G41" s="9">
        <f t="shared" si="4"/>
        <v>92883</v>
      </c>
    </row>
    <row r="42" spans="1:7" ht="13.5" thickBot="1">
      <c r="A42" s="58"/>
      <c r="B42" s="23">
        <v>0</v>
      </c>
      <c r="C42" s="47">
        <f t="shared" si="0"/>
        <v>0</v>
      </c>
      <c r="D42" s="10">
        <v>0</v>
      </c>
      <c r="E42" s="41">
        <v>0</v>
      </c>
      <c r="F42" s="10">
        <v>0</v>
      </c>
      <c r="G42" s="11">
        <v>0</v>
      </c>
    </row>
    <row r="43" spans="1:7" ht="12.75">
      <c r="A43" s="123" t="s">
        <v>36</v>
      </c>
      <c r="B43" s="22">
        <v>907</v>
      </c>
      <c r="C43" s="13">
        <f t="shared" si="0"/>
        <v>12678</v>
      </c>
      <c r="D43" s="13">
        <v>671</v>
      </c>
      <c r="E43" s="18">
        <v>1161</v>
      </c>
      <c r="F43" s="13">
        <v>5318</v>
      </c>
      <c r="G43" s="14">
        <v>5528</v>
      </c>
    </row>
    <row r="44" spans="1:7" ht="13.5" thickBot="1">
      <c r="A44" s="58"/>
      <c r="B44" s="23"/>
      <c r="C44" s="47">
        <f t="shared" si="0"/>
        <v>0</v>
      </c>
      <c r="D44" s="10"/>
      <c r="E44" s="41"/>
      <c r="F44" s="10"/>
      <c r="G44" s="11"/>
    </row>
    <row r="45" spans="1:7" ht="12.75">
      <c r="A45" s="64" t="s">
        <v>38</v>
      </c>
      <c r="B45" s="65">
        <v>225</v>
      </c>
      <c r="C45" s="4">
        <f t="shared" si="0"/>
        <v>18301</v>
      </c>
      <c r="D45" s="4">
        <v>3266</v>
      </c>
      <c r="E45" s="29">
        <v>3173</v>
      </c>
      <c r="F45" s="29">
        <v>8043</v>
      </c>
      <c r="G45" s="37">
        <v>3819</v>
      </c>
    </row>
    <row r="46" spans="1:7" ht="12.75">
      <c r="A46" s="32" t="s">
        <v>39</v>
      </c>
      <c r="B46" s="66">
        <v>225</v>
      </c>
      <c r="C46" s="6">
        <f t="shared" si="0"/>
        <v>39589</v>
      </c>
      <c r="D46" s="6">
        <v>4658</v>
      </c>
      <c r="E46" s="25">
        <v>1584</v>
      </c>
      <c r="F46" s="25">
        <v>27038</v>
      </c>
      <c r="G46" s="38">
        <v>6309</v>
      </c>
    </row>
    <row r="47" spans="1:7" ht="12.75">
      <c r="A47" s="32" t="s">
        <v>40</v>
      </c>
      <c r="B47" s="66">
        <v>82</v>
      </c>
      <c r="C47" s="6">
        <f t="shared" si="0"/>
        <v>5756</v>
      </c>
      <c r="D47" s="6">
        <v>703</v>
      </c>
      <c r="E47" s="25">
        <v>783</v>
      </c>
      <c r="F47" s="25">
        <v>3344</v>
      </c>
      <c r="G47" s="38">
        <v>926</v>
      </c>
    </row>
    <row r="48" spans="1:7" ht="12.75">
      <c r="A48" s="34" t="s">
        <v>41</v>
      </c>
      <c r="B48" s="66">
        <v>89</v>
      </c>
      <c r="C48" s="6">
        <f t="shared" si="0"/>
        <v>14294</v>
      </c>
      <c r="D48" s="6">
        <v>1695</v>
      </c>
      <c r="E48" s="25">
        <v>1636</v>
      </c>
      <c r="F48" s="25">
        <v>8553</v>
      </c>
      <c r="G48" s="38">
        <v>2410</v>
      </c>
    </row>
    <row r="49" spans="1:7" ht="12.75">
      <c r="A49" s="34" t="s">
        <v>42</v>
      </c>
      <c r="B49" s="66">
        <v>2475</v>
      </c>
      <c r="C49" s="6">
        <f t="shared" si="0"/>
        <v>61109</v>
      </c>
      <c r="D49" s="6">
        <v>8445</v>
      </c>
      <c r="E49" s="25">
        <v>964</v>
      </c>
      <c r="F49" s="25">
        <v>38019</v>
      </c>
      <c r="G49" s="38">
        <v>13681</v>
      </c>
    </row>
    <row r="50" spans="1:7" ht="12.75">
      <c r="A50" s="34" t="s">
        <v>43</v>
      </c>
      <c r="B50" s="66">
        <v>1050</v>
      </c>
      <c r="C50" s="6">
        <f t="shared" si="0"/>
        <v>130109</v>
      </c>
      <c r="D50" s="6">
        <v>14616</v>
      </c>
      <c r="E50" s="25">
        <v>11914</v>
      </c>
      <c r="F50" s="25">
        <v>81079</v>
      </c>
      <c r="G50" s="38">
        <v>22500</v>
      </c>
    </row>
    <row r="51" spans="1:7" ht="12.75">
      <c r="A51" s="34" t="s">
        <v>44</v>
      </c>
      <c r="B51" s="66">
        <v>145</v>
      </c>
      <c r="C51" s="6">
        <f>D51+E51+F51+G51</f>
        <v>34817</v>
      </c>
      <c r="D51" s="6">
        <v>5427</v>
      </c>
      <c r="E51" s="25">
        <v>4703</v>
      </c>
      <c r="F51" s="25">
        <v>18975</v>
      </c>
      <c r="G51" s="38">
        <v>5712</v>
      </c>
    </row>
    <row r="52" spans="1:7" ht="12.75">
      <c r="A52" s="34" t="s">
        <v>45</v>
      </c>
      <c r="B52" s="66">
        <v>312</v>
      </c>
      <c r="C52" s="6">
        <f t="shared" si="0"/>
        <v>25896</v>
      </c>
      <c r="D52" s="6">
        <v>2469</v>
      </c>
      <c r="E52" s="25">
        <v>1481</v>
      </c>
      <c r="F52" s="25">
        <v>17414</v>
      </c>
      <c r="G52" s="38">
        <v>4532</v>
      </c>
    </row>
    <row r="53" spans="1:7" ht="12.75">
      <c r="A53" s="34" t="s">
        <v>46</v>
      </c>
      <c r="B53" s="66">
        <v>817</v>
      </c>
      <c r="C53" s="6">
        <f t="shared" si="0"/>
        <v>37224</v>
      </c>
      <c r="D53" s="6">
        <v>3613</v>
      </c>
      <c r="E53" s="25">
        <v>4178</v>
      </c>
      <c r="F53" s="25">
        <v>22358</v>
      </c>
      <c r="G53" s="38">
        <v>7075</v>
      </c>
    </row>
    <row r="54" spans="1:7" ht="12.75">
      <c r="A54" s="68" t="s">
        <v>47</v>
      </c>
      <c r="B54" s="69">
        <f aca="true" t="shared" si="5" ref="B54:G54">SUM(B45:B53)</f>
        <v>5420</v>
      </c>
      <c r="C54" s="8">
        <f t="shared" si="0"/>
        <v>367095</v>
      </c>
      <c r="D54" s="8">
        <f t="shared" si="5"/>
        <v>44892</v>
      </c>
      <c r="E54" s="26">
        <f t="shared" si="5"/>
        <v>30416</v>
      </c>
      <c r="F54" s="8">
        <f t="shared" si="5"/>
        <v>224823</v>
      </c>
      <c r="G54" s="9">
        <f t="shared" si="5"/>
        <v>66964</v>
      </c>
    </row>
    <row r="55" spans="1:7" ht="13.5" thickBot="1">
      <c r="A55" s="70"/>
      <c r="B55" s="23"/>
      <c r="C55" s="47">
        <f t="shared" si="0"/>
        <v>0</v>
      </c>
      <c r="D55" s="10">
        <v>0</v>
      </c>
      <c r="E55" s="41">
        <v>0</v>
      </c>
      <c r="F55" s="10">
        <v>0</v>
      </c>
      <c r="G55" s="11">
        <v>0</v>
      </c>
    </row>
    <row r="56" spans="1:7" ht="12.75">
      <c r="A56" s="123" t="s">
        <v>37</v>
      </c>
      <c r="B56" s="22">
        <v>84</v>
      </c>
      <c r="C56" s="13">
        <f t="shared" si="0"/>
        <v>3173</v>
      </c>
      <c r="D56" s="13">
        <v>297</v>
      </c>
      <c r="E56" s="18">
        <v>270</v>
      </c>
      <c r="F56" s="13">
        <v>2207</v>
      </c>
      <c r="G56" s="14">
        <v>399</v>
      </c>
    </row>
    <row r="57" spans="1:7" ht="13.5" thickBot="1">
      <c r="A57" s="70"/>
      <c r="B57" s="23"/>
      <c r="C57" s="47">
        <f t="shared" si="0"/>
        <v>0</v>
      </c>
      <c r="D57" s="10"/>
      <c r="E57" s="41"/>
      <c r="F57" s="10"/>
      <c r="G57" s="11"/>
    </row>
    <row r="58" spans="1:7" ht="12.75">
      <c r="A58" s="28" t="s">
        <v>48</v>
      </c>
      <c r="B58" s="65">
        <v>129</v>
      </c>
      <c r="C58" s="6">
        <f t="shared" si="0"/>
        <v>24469</v>
      </c>
      <c r="D58" s="4">
        <v>5971</v>
      </c>
      <c r="E58" s="25">
        <v>4640</v>
      </c>
      <c r="F58" s="6">
        <v>10906</v>
      </c>
      <c r="G58" s="7">
        <v>2952</v>
      </c>
    </row>
    <row r="59" spans="1:7" ht="12.75">
      <c r="A59" s="32" t="s">
        <v>49</v>
      </c>
      <c r="B59" s="66">
        <v>169</v>
      </c>
      <c r="C59" s="6">
        <f t="shared" si="0"/>
        <v>5082</v>
      </c>
      <c r="D59" s="6">
        <v>464</v>
      </c>
      <c r="E59" s="25">
        <v>721</v>
      </c>
      <c r="F59" s="6">
        <v>3056</v>
      </c>
      <c r="G59" s="7">
        <v>841</v>
      </c>
    </row>
    <row r="60" spans="1:7" ht="12.75">
      <c r="A60" s="34" t="s">
        <v>50</v>
      </c>
      <c r="B60" s="66">
        <v>119</v>
      </c>
      <c r="C60" s="6">
        <f t="shared" si="0"/>
        <v>23946</v>
      </c>
      <c r="D60" s="6">
        <v>2675</v>
      </c>
      <c r="E60" s="25">
        <v>3220</v>
      </c>
      <c r="F60" s="6">
        <v>13830</v>
      </c>
      <c r="G60" s="7">
        <v>4221</v>
      </c>
    </row>
    <row r="61" spans="1:7" ht="12.75">
      <c r="A61" s="34" t="s">
        <v>51</v>
      </c>
      <c r="B61" s="66">
        <v>5</v>
      </c>
      <c r="C61" s="6">
        <f t="shared" si="0"/>
        <v>522</v>
      </c>
      <c r="D61" s="6">
        <v>520</v>
      </c>
      <c r="E61" s="25">
        <v>0</v>
      </c>
      <c r="F61" s="6">
        <v>2</v>
      </c>
      <c r="G61" s="7">
        <v>0</v>
      </c>
    </row>
    <row r="62" spans="1:7" ht="12.75">
      <c r="A62" s="34" t="s">
        <v>52</v>
      </c>
      <c r="B62" s="66">
        <v>1145</v>
      </c>
      <c r="C62" s="6">
        <f t="shared" si="0"/>
        <v>87793</v>
      </c>
      <c r="D62" s="6">
        <v>13718</v>
      </c>
      <c r="E62" s="25">
        <v>8468</v>
      </c>
      <c r="F62" s="25">
        <v>48819</v>
      </c>
      <c r="G62" s="38">
        <v>16788</v>
      </c>
    </row>
    <row r="63" spans="1:7" ht="12.75">
      <c r="A63" s="39" t="s">
        <v>53</v>
      </c>
      <c r="B63" s="69">
        <f aca="true" t="shared" si="6" ref="B63:G63">SUM(B58:B62)</f>
        <v>1567</v>
      </c>
      <c r="C63" s="8">
        <f t="shared" si="0"/>
        <v>141812</v>
      </c>
      <c r="D63" s="8">
        <f t="shared" si="6"/>
        <v>23348</v>
      </c>
      <c r="E63" s="26">
        <f t="shared" si="6"/>
        <v>17049</v>
      </c>
      <c r="F63" s="8">
        <f t="shared" si="6"/>
        <v>76613</v>
      </c>
      <c r="G63" s="9">
        <f t="shared" si="6"/>
        <v>24802</v>
      </c>
    </row>
    <row r="64" spans="1:7" ht="13.5" thickBot="1">
      <c r="A64" s="58"/>
      <c r="B64" s="23">
        <v>0</v>
      </c>
      <c r="C64" s="47">
        <f t="shared" si="0"/>
        <v>0</v>
      </c>
      <c r="D64" s="10">
        <v>0</v>
      </c>
      <c r="E64" s="41">
        <v>0</v>
      </c>
      <c r="F64" s="10">
        <v>0</v>
      </c>
      <c r="G64" s="11">
        <v>0</v>
      </c>
    </row>
    <row r="65" spans="1:7" ht="12.75">
      <c r="A65" s="28" t="s">
        <v>54</v>
      </c>
      <c r="B65" s="66">
        <v>59</v>
      </c>
      <c r="C65" s="4">
        <f t="shared" si="0"/>
        <v>6359</v>
      </c>
      <c r="D65" s="6">
        <v>993</v>
      </c>
      <c r="E65" s="25">
        <v>899</v>
      </c>
      <c r="F65" s="6">
        <v>3358</v>
      </c>
      <c r="G65" s="7">
        <v>1109</v>
      </c>
    </row>
    <row r="66" spans="1:7" ht="12.75">
      <c r="A66" s="32" t="s">
        <v>55</v>
      </c>
      <c r="B66" s="66">
        <v>314</v>
      </c>
      <c r="C66" s="6">
        <f t="shared" si="0"/>
        <v>32976</v>
      </c>
      <c r="D66" s="6">
        <v>2181</v>
      </c>
      <c r="E66" s="25">
        <v>2278</v>
      </c>
      <c r="F66" s="6">
        <v>20565</v>
      </c>
      <c r="G66" s="7">
        <v>7952</v>
      </c>
    </row>
    <row r="67" spans="1:7" ht="12.75">
      <c r="A67" s="34" t="s">
        <v>56</v>
      </c>
      <c r="B67" s="66">
        <v>222</v>
      </c>
      <c r="C67" s="6">
        <f t="shared" si="0"/>
        <v>36278</v>
      </c>
      <c r="D67" s="6">
        <v>2421</v>
      </c>
      <c r="E67" s="25">
        <v>4340</v>
      </c>
      <c r="F67" s="6">
        <v>23899</v>
      </c>
      <c r="G67" s="7">
        <v>5618</v>
      </c>
    </row>
    <row r="68" spans="1:7" ht="12.75">
      <c r="A68" s="39" t="s">
        <v>57</v>
      </c>
      <c r="B68" s="69">
        <f aca="true" t="shared" si="7" ref="B68:G68">B65+B66+B67</f>
        <v>595</v>
      </c>
      <c r="C68" s="8">
        <f t="shared" si="0"/>
        <v>75613</v>
      </c>
      <c r="D68" s="8">
        <f t="shared" si="7"/>
        <v>5595</v>
      </c>
      <c r="E68" s="26">
        <f t="shared" si="7"/>
        <v>7517</v>
      </c>
      <c r="F68" s="8">
        <f t="shared" si="7"/>
        <v>47822</v>
      </c>
      <c r="G68" s="9">
        <f t="shared" si="7"/>
        <v>14679</v>
      </c>
    </row>
    <row r="69" spans="1:7" ht="13.5" thickBot="1">
      <c r="A69" s="58"/>
      <c r="B69" s="23">
        <v>0</v>
      </c>
      <c r="C69" s="47">
        <f t="shared" si="0"/>
        <v>0</v>
      </c>
      <c r="D69" s="10">
        <v>0</v>
      </c>
      <c r="E69" s="41">
        <v>0</v>
      </c>
      <c r="F69" s="10">
        <v>0</v>
      </c>
      <c r="G69" s="11">
        <v>0</v>
      </c>
    </row>
    <row r="70" spans="1:7" ht="12.75">
      <c r="A70" s="123" t="s">
        <v>58</v>
      </c>
      <c r="B70" s="22">
        <v>1571</v>
      </c>
      <c r="C70" s="13">
        <f t="shared" si="0"/>
        <v>139443</v>
      </c>
      <c r="D70" s="13">
        <v>11647</v>
      </c>
      <c r="E70" s="18">
        <v>6930</v>
      </c>
      <c r="F70" s="18">
        <v>94579</v>
      </c>
      <c r="G70" s="19">
        <v>26287</v>
      </c>
    </row>
    <row r="71" spans="1:7" ht="13.5" thickBot="1">
      <c r="A71" s="58"/>
      <c r="B71" s="23"/>
      <c r="C71" s="47">
        <f t="shared" si="0"/>
        <v>0</v>
      </c>
      <c r="D71" s="10"/>
      <c r="E71" s="41"/>
      <c r="F71" s="10"/>
      <c r="G71" s="11"/>
    </row>
    <row r="72" spans="1:7" ht="12.75">
      <c r="A72" s="28" t="s">
        <v>59</v>
      </c>
      <c r="B72" s="65">
        <v>9648</v>
      </c>
      <c r="C72" s="4">
        <f t="shared" si="0"/>
        <v>113523</v>
      </c>
      <c r="D72" s="4">
        <v>3180</v>
      </c>
      <c r="E72" s="29">
        <v>756</v>
      </c>
      <c r="F72" s="29">
        <v>9214</v>
      </c>
      <c r="G72" s="37">
        <v>100373</v>
      </c>
    </row>
    <row r="73" spans="1:7" ht="12.75">
      <c r="A73" s="34" t="s">
        <v>60</v>
      </c>
      <c r="B73" s="66">
        <v>1471</v>
      </c>
      <c r="C73" s="6">
        <f t="shared" si="0"/>
        <v>12383</v>
      </c>
      <c r="D73" s="6">
        <v>50</v>
      </c>
      <c r="E73" s="25">
        <v>1099</v>
      </c>
      <c r="F73" s="25">
        <v>2608</v>
      </c>
      <c r="G73" s="38">
        <v>8626</v>
      </c>
    </row>
    <row r="74" spans="1:7" ht="12.75">
      <c r="A74" s="39" t="s">
        <v>61</v>
      </c>
      <c r="B74" s="69">
        <f aca="true" t="shared" si="8" ref="B74:G74">SUM(B72:B73)</f>
        <v>11119</v>
      </c>
      <c r="C74" s="8">
        <f t="shared" si="0"/>
        <v>125906</v>
      </c>
      <c r="D74" s="8">
        <f t="shared" si="8"/>
        <v>3230</v>
      </c>
      <c r="E74" s="26">
        <f t="shared" si="8"/>
        <v>1855</v>
      </c>
      <c r="F74" s="8">
        <f t="shared" si="8"/>
        <v>11822</v>
      </c>
      <c r="G74" s="9">
        <f t="shared" si="8"/>
        <v>108999</v>
      </c>
    </row>
    <row r="75" spans="1:7" ht="13.5" thickBot="1">
      <c r="A75" s="58"/>
      <c r="B75" s="23">
        <v>0</v>
      </c>
      <c r="C75" s="47">
        <f t="shared" si="0"/>
        <v>0</v>
      </c>
      <c r="D75" s="10">
        <v>0</v>
      </c>
      <c r="E75" s="41">
        <v>0</v>
      </c>
      <c r="F75" s="10">
        <v>0</v>
      </c>
      <c r="G75" s="11">
        <v>0</v>
      </c>
    </row>
    <row r="76" spans="1:7" ht="12.75">
      <c r="A76" s="64" t="s">
        <v>62</v>
      </c>
      <c r="B76" s="65">
        <v>269</v>
      </c>
      <c r="C76" s="4">
        <f t="shared" si="0"/>
        <v>30125</v>
      </c>
      <c r="D76" s="4">
        <v>4537</v>
      </c>
      <c r="E76" s="29">
        <v>3780</v>
      </c>
      <c r="F76" s="29">
        <v>17446</v>
      </c>
      <c r="G76" s="37">
        <v>4362</v>
      </c>
    </row>
    <row r="77" spans="1:7" ht="12.75">
      <c r="A77" s="32" t="s">
        <v>63</v>
      </c>
      <c r="B77" s="66">
        <v>537</v>
      </c>
      <c r="C77" s="6">
        <f t="shared" si="0"/>
        <v>7002</v>
      </c>
      <c r="D77" s="6">
        <v>792</v>
      </c>
      <c r="E77" s="25">
        <v>837</v>
      </c>
      <c r="F77" s="25">
        <v>3685</v>
      </c>
      <c r="G77" s="38">
        <v>1688</v>
      </c>
    </row>
    <row r="78" spans="1:7" ht="12.75">
      <c r="A78" s="32" t="s">
        <v>64</v>
      </c>
      <c r="B78" s="66">
        <v>2030</v>
      </c>
      <c r="C78" s="6">
        <f aca="true" t="shared" si="9" ref="C78:C89">D78+E78+F78+G78</f>
        <v>23850</v>
      </c>
      <c r="D78" s="6">
        <v>2161</v>
      </c>
      <c r="E78" s="25">
        <v>2380</v>
      </c>
      <c r="F78" s="25">
        <v>12033</v>
      </c>
      <c r="G78" s="38">
        <v>7276</v>
      </c>
    </row>
    <row r="79" spans="1:7" ht="12.75">
      <c r="A79" s="34" t="s">
        <v>65</v>
      </c>
      <c r="B79" s="66">
        <v>191</v>
      </c>
      <c r="C79" s="6">
        <f t="shared" si="9"/>
        <v>18532</v>
      </c>
      <c r="D79" s="6">
        <v>2225</v>
      </c>
      <c r="E79" s="25">
        <v>2409</v>
      </c>
      <c r="F79" s="25">
        <v>11117</v>
      </c>
      <c r="G79" s="38">
        <v>2781</v>
      </c>
    </row>
    <row r="80" spans="1:7" ht="12.75">
      <c r="A80" s="34" t="s">
        <v>66</v>
      </c>
      <c r="B80" s="66">
        <v>1967</v>
      </c>
      <c r="C80" s="6">
        <f t="shared" si="9"/>
        <v>18163</v>
      </c>
      <c r="D80" s="6">
        <v>1468</v>
      </c>
      <c r="E80" s="25">
        <v>1567</v>
      </c>
      <c r="F80" s="25">
        <v>8807</v>
      </c>
      <c r="G80" s="38">
        <v>6321</v>
      </c>
    </row>
    <row r="81" spans="1:7" ht="12.75">
      <c r="A81" s="32" t="s">
        <v>67</v>
      </c>
      <c r="B81" s="66">
        <v>228</v>
      </c>
      <c r="C81" s="6">
        <f t="shared" si="9"/>
        <v>21993</v>
      </c>
      <c r="D81" s="6">
        <v>6381</v>
      </c>
      <c r="E81" s="25">
        <v>2295</v>
      </c>
      <c r="F81" s="25">
        <v>10604</v>
      </c>
      <c r="G81" s="38">
        <v>2713</v>
      </c>
    </row>
    <row r="82" spans="1:7" ht="12.75">
      <c r="A82" s="32" t="s">
        <v>68</v>
      </c>
      <c r="B82" s="66">
        <v>433</v>
      </c>
      <c r="C82" s="6">
        <f t="shared" si="9"/>
        <v>31143</v>
      </c>
      <c r="D82" s="6">
        <v>3694</v>
      </c>
      <c r="E82" s="25">
        <v>3995</v>
      </c>
      <c r="F82" s="25">
        <v>18509</v>
      </c>
      <c r="G82" s="38">
        <v>4945</v>
      </c>
    </row>
    <row r="83" spans="1:7" ht="12.75">
      <c r="A83" s="34" t="s">
        <v>69</v>
      </c>
      <c r="B83" s="66">
        <v>1323</v>
      </c>
      <c r="C83" s="6">
        <f t="shared" si="9"/>
        <v>50753</v>
      </c>
      <c r="D83" s="6">
        <v>5714</v>
      </c>
      <c r="E83" s="25">
        <v>6261</v>
      </c>
      <c r="F83" s="25">
        <v>29127</v>
      </c>
      <c r="G83" s="38">
        <v>9651</v>
      </c>
    </row>
    <row r="84" spans="1:7" ht="12.75">
      <c r="A84" s="39" t="s">
        <v>70</v>
      </c>
      <c r="B84" s="69">
        <f aca="true" t="shared" si="10" ref="B84:G84">SUM(B76:B83)</f>
        <v>6978</v>
      </c>
      <c r="C84" s="8">
        <f t="shared" si="9"/>
        <v>201561</v>
      </c>
      <c r="D84" s="8">
        <f t="shared" si="10"/>
        <v>26972</v>
      </c>
      <c r="E84" s="26">
        <f t="shared" si="10"/>
        <v>23524</v>
      </c>
      <c r="F84" s="8">
        <f t="shared" si="10"/>
        <v>111328</v>
      </c>
      <c r="G84" s="9">
        <f t="shared" si="10"/>
        <v>39737</v>
      </c>
    </row>
    <row r="85" spans="1:7" ht="13.5" thickBot="1">
      <c r="A85" s="58"/>
      <c r="B85" s="23"/>
      <c r="C85" s="47"/>
      <c r="D85" s="10">
        <v>0</v>
      </c>
      <c r="E85" s="41">
        <v>0</v>
      </c>
      <c r="F85" s="10">
        <v>0</v>
      </c>
      <c r="G85" s="11">
        <v>0</v>
      </c>
    </row>
    <row r="86" spans="1:7" ht="12.75">
      <c r="A86" s="28" t="s">
        <v>71</v>
      </c>
      <c r="B86" s="65">
        <v>302</v>
      </c>
      <c r="C86" s="4">
        <f t="shared" si="9"/>
        <v>3943</v>
      </c>
      <c r="D86" s="4">
        <v>969</v>
      </c>
      <c r="E86" s="29">
        <v>477</v>
      </c>
      <c r="F86" s="4">
        <v>1704</v>
      </c>
      <c r="G86" s="5">
        <v>793</v>
      </c>
    </row>
    <row r="87" spans="1:7" ht="12.75">
      <c r="A87" s="34" t="s">
        <v>72</v>
      </c>
      <c r="B87" s="66">
        <v>153</v>
      </c>
      <c r="C87" s="6">
        <f t="shared" si="9"/>
        <v>4605</v>
      </c>
      <c r="D87" s="6">
        <v>688</v>
      </c>
      <c r="E87" s="25">
        <v>792</v>
      </c>
      <c r="F87" s="6">
        <v>2300</v>
      </c>
      <c r="G87" s="7">
        <v>825</v>
      </c>
    </row>
    <row r="88" spans="1:7" ht="13.5" thickBot="1">
      <c r="A88" s="58" t="s">
        <v>73</v>
      </c>
      <c r="B88" s="23">
        <f aca="true" t="shared" si="11" ref="B88:G88">SUM(B86:B87)</f>
        <v>455</v>
      </c>
      <c r="C88" s="10">
        <f t="shared" si="9"/>
        <v>8548</v>
      </c>
      <c r="D88" s="10">
        <f t="shared" si="11"/>
        <v>1657</v>
      </c>
      <c r="E88" s="41">
        <f t="shared" si="11"/>
        <v>1269</v>
      </c>
      <c r="F88" s="10">
        <f t="shared" si="11"/>
        <v>4004</v>
      </c>
      <c r="G88" s="11">
        <f t="shared" si="11"/>
        <v>1618</v>
      </c>
    </row>
    <row r="89" spans="1:7" ht="13.5" thickBot="1">
      <c r="A89" s="39"/>
      <c r="B89" s="23"/>
      <c r="C89" s="50">
        <f t="shared" si="9"/>
        <v>0</v>
      </c>
      <c r="D89" s="10"/>
      <c r="E89" s="41"/>
      <c r="F89" s="10"/>
      <c r="G89" s="11"/>
    </row>
    <row r="90" spans="1:7" ht="13.5" thickBot="1">
      <c r="A90" s="51" t="s">
        <v>74</v>
      </c>
      <c r="B90" s="52">
        <f aca="true" t="shared" si="12" ref="B90:G90">B88+B84+B74+B70+B68+B63+B56+B54+B43+B41+B35+B30+B28+B26+B21+B19+B17</f>
        <v>35654.48593109265</v>
      </c>
      <c r="C90" s="52">
        <f t="shared" si="12"/>
        <v>2252927.4098046804</v>
      </c>
      <c r="D90" s="53">
        <f t="shared" si="12"/>
        <v>222428.0522024816</v>
      </c>
      <c r="E90" s="52">
        <f t="shared" si="12"/>
        <v>225549.79111694056</v>
      </c>
      <c r="F90" s="52">
        <f t="shared" si="12"/>
        <v>1266146.972204635</v>
      </c>
      <c r="G90" s="52">
        <f t="shared" si="12"/>
        <v>538802.5942806231</v>
      </c>
    </row>
    <row r="91" spans="2:7" ht="12.75">
      <c r="B91" s="45"/>
      <c r="C91" s="45"/>
      <c r="D91" s="45"/>
      <c r="E91" s="45"/>
      <c r="F91" s="45"/>
      <c r="G91" s="45"/>
    </row>
    <row r="92" spans="1:7" ht="12.75">
      <c r="A92" s="54"/>
      <c r="B92" s="45"/>
      <c r="E92" s="45"/>
      <c r="G92" s="45"/>
    </row>
    <row r="93" ht="12.75">
      <c r="C93" s="45"/>
    </row>
    <row r="94" spans="2:5" ht="12.75">
      <c r="B94" s="45"/>
      <c r="C94" s="45"/>
      <c r="E94" s="45"/>
    </row>
    <row r="95" ht="12.75">
      <c r="C95" s="45"/>
    </row>
    <row r="97" ht="12.75">
      <c r="C97" s="45"/>
    </row>
    <row r="99" ht="12.75">
      <c r="C99" s="45"/>
    </row>
    <row r="100" ht="12.75">
      <c r="C100" s="45"/>
    </row>
    <row r="101" ht="12.75">
      <c r="C101" s="45"/>
    </row>
    <row r="102" ht="12.75">
      <c r="C102" s="45"/>
    </row>
    <row r="103" ht="12.75">
      <c r="C103" s="45"/>
    </row>
    <row r="104" ht="12.75">
      <c r="C104" s="45"/>
    </row>
  </sheetData>
  <sheetProtection/>
  <mergeCells count="13">
    <mergeCell ref="A5:G5"/>
    <mergeCell ref="A6:G6"/>
    <mergeCell ref="A7:G7"/>
    <mergeCell ref="A8:A12"/>
    <mergeCell ref="B8:B12"/>
    <mergeCell ref="C8:G8"/>
    <mergeCell ref="C9:C12"/>
    <mergeCell ref="D9:E9"/>
    <mergeCell ref="F9:G9"/>
    <mergeCell ref="D10:D12"/>
    <mergeCell ref="E10:E12"/>
    <mergeCell ref="F10:F12"/>
    <mergeCell ref="G10:G12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73" r:id="rId2"/>
  <ignoredErrors>
    <ignoredError sqref="C1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5"/>
  <sheetViews>
    <sheetView showZeros="0" zoomScale="85" zoomScaleNormal="85" zoomScalePageLayoutView="0" workbookViewId="0" topLeftCell="A1">
      <pane xSplit="1" ySplit="14" topLeftCell="B3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56" sqref="L56"/>
    </sheetView>
  </sheetViews>
  <sheetFormatPr defaultColWidth="11.421875" defaultRowHeight="15"/>
  <cols>
    <col min="1" max="1" width="34.7109375" style="1" customWidth="1"/>
    <col min="2" max="2" width="13.7109375" style="1" bestFit="1" customWidth="1"/>
    <col min="3" max="3" width="12.28125" style="1" customWidth="1"/>
    <col min="4" max="4" width="12.57421875" style="1" bestFit="1" customWidth="1"/>
    <col min="5" max="5" width="16.140625" style="1" customWidth="1"/>
    <col min="6" max="6" width="17.7109375" style="1" customWidth="1"/>
    <col min="7" max="7" width="22.421875" style="1" customWidth="1"/>
    <col min="8" max="8" width="18.140625" style="1" customWidth="1"/>
    <col min="9" max="16384" width="11.57421875" style="1" customWidth="1"/>
  </cols>
  <sheetData>
    <row r="2" ht="15">
      <c r="D2" s="2" t="s">
        <v>0</v>
      </c>
    </row>
    <row r="3" ht="12.75">
      <c r="D3" s="3" t="s">
        <v>1</v>
      </c>
    </row>
    <row r="4" ht="12.75"/>
    <row r="5" ht="13.5" thickBot="1"/>
    <row r="6" spans="1:8" ht="12.75">
      <c r="A6" s="55"/>
      <c r="B6" s="56"/>
      <c r="C6" s="56"/>
      <c r="D6" s="56"/>
      <c r="E6" s="56"/>
      <c r="F6" s="56"/>
      <c r="G6" s="56"/>
      <c r="H6" s="57"/>
    </row>
    <row r="7" spans="1:8" ht="15.75" customHeight="1">
      <c r="A7" s="320" t="s">
        <v>85</v>
      </c>
      <c r="B7" s="321"/>
      <c r="C7" s="321"/>
      <c r="D7" s="321"/>
      <c r="E7" s="321"/>
      <c r="F7" s="321"/>
      <c r="G7" s="321"/>
      <c r="H7" s="322"/>
    </row>
    <row r="8" spans="1:8" ht="12.75" customHeight="1">
      <c r="A8" s="272" t="s">
        <v>86</v>
      </c>
      <c r="B8" s="273"/>
      <c r="C8" s="273"/>
      <c r="D8" s="273"/>
      <c r="E8" s="273"/>
      <c r="F8" s="273"/>
      <c r="G8" s="273"/>
      <c r="H8" s="274"/>
    </row>
    <row r="9" spans="1:8" ht="13.5" customHeight="1" thickBot="1">
      <c r="A9" s="275" t="s">
        <v>4</v>
      </c>
      <c r="B9" s="276"/>
      <c r="C9" s="276"/>
      <c r="D9" s="276"/>
      <c r="E9" s="276"/>
      <c r="F9" s="276"/>
      <c r="G9" s="276"/>
      <c r="H9" s="277"/>
    </row>
    <row r="10" spans="1:8" ht="12.75" customHeight="1">
      <c r="A10" s="278" t="s">
        <v>5</v>
      </c>
      <c r="B10" s="282" t="s">
        <v>6</v>
      </c>
      <c r="C10" s="323" t="s">
        <v>7</v>
      </c>
      <c r="D10" s="290" t="s">
        <v>8</v>
      </c>
      <c r="E10" s="291" t="s">
        <v>9</v>
      </c>
      <c r="F10" s="292"/>
      <c r="G10" s="292"/>
      <c r="H10" s="293"/>
    </row>
    <row r="11" spans="1:8" ht="12.75" customHeight="1">
      <c r="A11" s="279"/>
      <c r="B11" s="283"/>
      <c r="C11" s="324"/>
      <c r="D11" s="261"/>
      <c r="E11" s="260" t="s">
        <v>10</v>
      </c>
      <c r="F11" s="263" t="s">
        <v>11</v>
      </c>
      <c r="G11" s="260" t="s">
        <v>12</v>
      </c>
      <c r="H11" s="266" t="s">
        <v>13</v>
      </c>
    </row>
    <row r="12" spans="1:8" ht="12.75" customHeight="1">
      <c r="A12" s="279"/>
      <c r="B12" s="284"/>
      <c r="C12" s="324"/>
      <c r="D12" s="261"/>
      <c r="E12" s="261"/>
      <c r="F12" s="264"/>
      <c r="G12" s="261"/>
      <c r="H12" s="267"/>
    </row>
    <row r="13" spans="1:8" ht="12.75" customHeight="1">
      <c r="A13" s="280"/>
      <c r="B13" s="285"/>
      <c r="C13" s="324"/>
      <c r="D13" s="261"/>
      <c r="E13" s="261"/>
      <c r="F13" s="264"/>
      <c r="G13" s="261"/>
      <c r="H13" s="267"/>
    </row>
    <row r="14" spans="1:8" ht="13.5" thickBot="1">
      <c r="A14" s="281"/>
      <c r="B14" s="286"/>
      <c r="C14" s="325"/>
      <c r="D14" s="262"/>
      <c r="E14" s="262"/>
      <c r="F14" s="265"/>
      <c r="G14" s="262"/>
      <c r="H14" s="268"/>
    </row>
    <row r="15" spans="1:8" ht="12.75">
      <c r="A15" s="28" t="s">
        <v>14</v>
      </c>
      <c r="B15" s="65">
        <v>235307</v>
      </c>
      <c r="C15" s="175">
        <v>20319</v>
      </c>
      <c r="D15" s="175">
        <v>28217</v>
      </c>
      <c r="E15" s="175">
        <f>F15+G15+H15</f>
        <v>157986</v>
      </c>
      <c r="F15" s="175">
        <v>87122</v>
      </c>
      <c r="G15" s="175">
        <v>66785</v>
      </c>
      <c r="H15" s="176">
        <v>4079</v>
      </c>
    </row>
    <row r="16" spans="1:8" ht="12.75">
      <c r="A16" s="34" t="s">
        <v>15</v>
      </c>
      <c r="B16" s="66">
        <v>199328</v>
      </c>
      <c r="C16" s="177">
        <v>9964</v>
      </c>
      <c r="D16" s="177">
        <v>10286</v>
      </c>
      <c r="E16" s="177">
        <f>F16+G16+H16</f>
        <v>170827</v>
      </c>
      <c r="F16" s="177">
        <v>67367</v>
      </c>
      <c r="G16" s="177">
        <v>101650</v>
      </c>
      <c r="H16" s="178">
        <v>1810</v>
      </c>
    </row>
    <row r="17" spans="1:8" ht="12.75">
      <c r="A17" s="34" t="s">
        <v>16</v>
      </c>
      <c r="B17" s="66">
        <v>350348</v>
      </c>
      <c r="C17" s="177">
        <v>50474</v>
      </c>
      <c r="D17" s="177">
        <v>56759</v>
      </c>
      <c r="E17" s="177">
        <f>F17+G17+H17</f>
        <v>207028</v>
      </c>
      <c r="F17" s="177">
        <v>110532</v>
      </c>
      <c r="G17" s="177">
        <v>89796</v>
      </c>
      <c r="H17" s="178">
        <v>6700</v>
      </c>
    </row>
    <row r="18" spans="1:8" ht="12.75" customHeight="1">
      <c r="A18" s="34" t="s">
        <v>17</v>
      </c>
      <c r="B18" s="66">
        <v>286023</v>
      </c>
      <c r="C18" s="177">
        <v>4255</v>
      </c>
      <c r="D18" s="177">
        <v>16797</v>
      </c>
      <c r="E18" s="177">
        <f>F18+G18+H18</f>
        <v>247732</v>
      </c>
      <c r="F18" s="177">
        <v>96625</v>
      </c>
      <c r="G18" s="177">
        <v>143935</v>
      </c>
      <c r="H18" s="178">
        <v>7172</v>
      </c>
    </row>
    <row r="19" spans="1:8" ht="12.75">
      <c r="A19" s="39" t="s">
        <v>18</v>
      </c>
      <c r="B19" s="179">
        <f aca="true" t="shared" si="0" ref="B19:H19">SUM(B15:B18)</f>
        <v>1071006</v>
      </c>
      <c r="C19" s="180">
        <f t="shared" si="0"/>
        <v>85012</v>
      </c>
      <c r="D19" s="180">
        <f t="shared" si="0"/>
        <v>112059</v>
      </c>
      <c r="E19" s="180">
        <f t="shared" si="0"/>
        <v>783573</v>
      </c>
      <c r="F19" s="180">
        <f t="shared" si="0"/>
        <v>361646</v>
      </c>
      <c r="G19" s="180">
        <f t="shared" si="0"/>
        <v>402166</v>
      </c>
      <c r="H19" s="181">
        <f t="shared" si="0"/>
        <v>19761</v>
      </c>
    </row>
    <row r="20" spans="1:8" ht="13.5" customHeight="1" thickBot="1">
      <c r="A20" s="58"/>
      <c r="B20" s="23"/>
      <c r="C20" s="10"/>
      <c r="D20" s="10"/>
      <c r="E20" s="10"/>
      <c r="F20" s="10"/>
      <c r="G20" s="41"/>
      <c r="H20" s="11"/>
    </row>
    <row r="21" spans="1:8" ht="12.75" customHeight="1">
      <c r="A21" s="39" t="s">
        <v>19</v>
      </c>
      <c r="B21" s="69">
        <v>13256</v>
      </c>
      <c r="C21" s="8">
        <v>3563</v>
      </c>
      <c r="D21" s="12">
        <v>2873</v>
      </c>
      <c r="E21" s="8">
        <f>F21+G21+H21</f>
        <v>5057</v>
      </c>
      <c r="F21" s="8">
        <v>2326</v>
      </c>
      <c r="G21" s="59">
        <v>2276</v>
      </c>
      <c r="H21" s="9">
        <v>455</v>
      </c>
    </row>
    <row r="22" spans="1:8" ht="13.5" customHeight="1" thickBot="1">
      <c r="A22" s="58"/>
      <c r="B22" s="23"/>
      <c r="C22" s="10"/>
      <c r="D22" s="16"/>
      <c r="E22" s="10"/>
      <c r="F22" s="10"/>
      <c r="G22" s="17"/>
      <c r="H22" s="11"/>
    </row>
    <row r="23" spans="1:8" ht="12.75">
      <c r="A23" s="123" t="s">
        <v>20</v>
      </c>
      <c r="B23" s="22">
        <v>2280</v>
      </c>
      <c r="C23" s="13">
        <v>325</v>
      </c>
      <c r="D23" s="60">
        <v>328</v>
      </c>
      <c r="E23" s="13">
        <f>F23+G23+H23</f>
        <v>1265</v>
      </c>
      <c r="F23" s="13">
        <v>430</v>
      </c>
      <c r="G23" s="61">
        <v>550</v>
      </c>
      <c r="H23" s="14">
        <v>285</v>
      </c>
    </row>
    <row r="24" spans="1:8" ht="13.5" thickBot="1">
      <c r="A24" s="58"/>
      <c r="B24" s="23"/>
      <c r="C24" s="10"/>
      <c r="D24" s="10"/>
      <c r="E24" s="10"/>
      <c r="F24" s="10"/>
      <c r="G24" s="17"/>
      <c r="H24" s="11"/>
    </row>
    <row r="25" spans="1:8" ht="12.75">
      <c r="A25" s="64" t="s">
        <v>21</v>
      </c>
      <c r="B25" s="65">
        <v>13073</v>
      </c>
      <c r="C25" s="4">
        <v>3080</v>
      </c>
      <c r="D25" s="4">
        <v>1757</v>
      </c>
      <c r="E25" s="4">
        <f>SUM(F25:H25)</f>
        <v>6491</v>
      </c>
      <c r="F25" s="29">
        <v>2806</v>
      </c>
      <c r="G25" s="29">
        <v>2785</v>
      </c>
      <c r="H25" s="37">
        <v>900</v>
      </c>
    </row>
    <row r="26" spans="1:8" ht="12.75">
      <c r="A26" s="32" t="s">
        <v>22</v>
      </c>
      <c r="B26" s="66">
        <v>5563</v>
      </c>
      <c r="C26" s="6">
        <v>1468</v>
      </c>
      <c r="D26" s="49">
        <v>687</v>
      </c>
      <c r="E26" s="6">
        <f>SUM(F26:H26)</f>
        <v>2527</v>
      </c>
      <c r="F26" s="25">
        <v>1093</v>
      </c>
      <c r="G26" s="25">
        <v>1084</v>
      </c>
      <c r="H26" s="38">
        <v>350</v>
      </c>
    </row>
    <row r="27" spans="1:8" ht="12.75">
      <c r="A27" s="34" t="s">
        <v>23</v>
      </c>
      <c r="B27" s="66">
        <v>3125</v>
      </c>
      <c r="C27" s="6">
        <v>466</v>
      </c>
      <c r="D27" s="49">
        <v>431</v>
      </c>
      <c r="E27" s="6">
        <f>SUM(F27:H27)</f>
        <v>1303</v>
      </c>
      <c r="F27" s="25">
        <v>638</v>
      </c>
      <c r="G27" s="25">
        <v>629</v>
      </c>
      <c r="H27" s="38">
        <v>36</v>
      </c>
    </row>
    <row r="28" spans="1:8" ht="12.75">
      <c r="A28" s="39" t="s">
        <v>24</v>
      </c>
      <c r="B28" s="69">
        <v>21761</v>
      </c>
      <c r="C28" s="8">
        <f>C25+C26+C27</f>
        <v>5014</v>
      </c>
      <c r="D28" s="8">
        <f>D25+D26+D27</f>
        <v>2875</v>
      </c>
      <c r="E28" s="8">
        <f>E25+E26+E27</f>
        <v>10321</v>
      </c>
      <c r="F28" s="26">
        <f>SUM(F25:F27)</f>
        <v>4537</v>
      </c>
      <c r="G28" s="8">
        <f>SUM(G25:G27)</f>
        <v>4498</v>
      </c>
      <c r="H28" s="9">
        <f>SUM(H25:H27)</f>
        <v>1286</v>
      </c>
    </row>
    <row r="29" spans="1:8" ht="13.5" thickBot="1">
      <c r="A29" s="58"/>
      <c r="B29" s="23"/>
      <c r="C29" s="10"/>
      <c r="D29" s="16"/>
      <c r="E29" s="10"/>
      <c r="F29" s="41"/>
      <c r="G29" s="17"/>
      <c r="H29" s="11"/>
    </row>
    <row r="30" spans="1:8" ht="12.75">
      <c r="A30" s="39" t="s">
        <v>25</v>
      </c>
      <c r="B30" s="69">
        <v>447849</v>
      </c>
      <c r="C30" s="8">
        <v>83101</v>
      </c>
      <c r="D30" s="12">
        <v>70992</v>
      </c>
      <c r="E30" s="8">
        <f>F30+G30+H30</f>
        <v>227668</v>
      </c>
      <c r="F30" s="8">
        <v>148262</v>
      </c>
      <c r="G30" s="182">
        <v>71353</v>
      </c>
      <c r="H30" s="9">
        <v>8053</v>
      </c>
    </row>
    <row r="31" spans="1:8" ht="13.5" thickBot="1">
      <c r="A31" s="58"/>
      <c r="B31" s="23"/>
      <c r="C31" s="10"/>
      <c r="D31" s="16"/>
      <c r="E31" s="10"/>
      <c r="F31" s="10"/>
      <c r="G31" s="17"/>
      <c r="H31" s="11"/>
    </row>
    <row r="32" spans="1:8" ht="12.75">
      <c r="A32" s="39" t="s">
        <v>26</v>
      </c>
      <c r="B32" s="69">
        <v>99391</v>
      </c>
      <c r="C32" s="8">
        <v>11035</v>
      </c>
      <c r="D32" s="12">
        <v>26198</v>
      </c>
      <c r="E32" s="8">
        <f>F32+G32+H32</f>
        <v>57170</v>
      </c>
      <c r="F32" s="8">
        <v>23076</v>
      </c>
      <c r="G32" s="59">
        <v>30986</v>
      </c>
      <c r="H32" s="9">
        <v>3108</v>
      </c>
    </row>
    <row r="33" spans="1:8" ht="13.5" thickBot="1">
      <c r="A33" s="58"/>
      <c r="B33" s="23"/>
      <c r="C33" s="10"/>
      <c r="D33" s="16"/>
      <c r="E33" s="10"/>
      <c r="F33" s="10"/>
      <c r="G33" s="17"/>
      <c r="H33" s="11"/>
    </row>
    <row r="34" spans="1:8" ht="12.75">
      <c r="A34" s="34" t="s">
        <v>27</v>
      </c>
      <c r="B34" s="66">
        <v>2864565.6778108478</v>
      </c>
      <c r="C34" s="62">
        <v>706179.2081575486</v>
      </c>
      <c r="D34" s="62">
        <v>824709.0940014427</v>
      </c>
      <c r="E34" s="6">
        <f>F34+G34+H34</f>
        <v>1164400.0993095431</v>
      </c>
      <c r="F34" s="136">
        <v>607230.9293446823</v>
      </c>
      <c r="G34" s="136">
        <v>555870.1699648609</v>
      </c>
      <c r="H34" s="130">
        <v>1299</v>
      </c>
    </row>
    <row r="35" spans="1:8" ht="12.75">
      <c r="A35" s="34" t="s">
        <v>28</v>
      </c>
      <c r="B35" s="66">
        <v>968812.6118656637</v>
      </c>
      <c r="C35" s="62">
        <v>237436.03629539412</v>
      </c>
      <c r="D35" s="62">
        <v>265893.0893453716</v>
      </c>
      <c r="E35" s="6">
        <f>F35+G35+H35</f>
        <v>405251.9790302263</v>
      </c>
      <c r="F35" s="134">
        <v>174889.58356550877</v>
      </c>
      <c r="G35" s="134">
        <v>188621.66454900813</v>
      </c>
      <c r="H35" s="130">
        <v>41740.73091570941</v>
      </c>
    </row>
    <row r="36" spans="1:8" ht="12.75">
      <c r="A36" s="34" t="s">
        <v>29</v>
      </c>
      <c r="B36" s="66">
        <v>2534008.6332742837</v>
      </c>
      <c r="C36" s="62">
        <v>1047787.2219198031</v>
      </c>
      <c r="D36" s="62">
        <v>543757.0169450694</v>
      </c>
      <c r="E36" s="6">
        <f>F36+G36+H36</f>
        <v>692608.2822106227</v>
      </c>
      <c r="F36" s="134">
        <v>371789.58756699756</v>
      </c>
      <c r="G36" s="134">
        <v>312660.02445011685</v>
      </c>
      <c r="H36" s="130">
        <v>8158.670193508288</v>
      </c>
    </row>
    <row r="37" spans="1:8" ht="12.75">
      <c r="A37" s="39" t="s">
        <v>30</v>
      </c>
      <c r="B37" s="69">
        <f aca="true" t="shared" si="1" ref="B37:H37">SUM(B34:B36)</f>
        <v>6367386.922950795</v>
      </c>
      <c r="C37" s="8">
        <f t="shared" si="1"/>
        <v>1991402.4663727456</v>
      </c>
      <c r="D37" s="8">
        <f t="shared" si="1"/>
        <v>1634359.2002918837</v>
      </c>
      <c r="E37" s="8">
        <f t="shared" si="1"/>
        <v>2262260.3605503924</v>
      </c>
      <c r="F37" s="8">
        <f t="shared" si="1"/>
        <v>1153910.1004771886</v>
      </c>
      <c r="G37" s="8">
        <f t="shared" si="1"/>
        <v>1057151.858963986</v>
      </c>
      <c r="H37" s="27">
        <f t="shared" si="1"/>
        <v>51198.4011092177</v>
      </c>
    </row>
    <row r="38" spans="1:8" ht="13.5" thickBot="1">
      <c r="A38" s="58"/>
      <c r="B38" s="23"/>
      <c r="C38" s="10"/>
      <c r="D38" s="10"/>
      <c r="E38" s="10"/>
      <c r="F38" s="10"/>
      <c r="G38" s="10"/>
      <c r="H38" s="24"/>
    </row>
    <row r="39" spans="1:8" ht="12.75">
      <c r="A39" s="34" t="s">
        <v>31</v>
      </c>
      <c r="B39" s="66">
        <v>1747491</v>
      </c>
      <c r="C39" s="6">
        <v>519969</v>
      </c>
      <c r="D39" s="6">
        <v>399233</v>
      </c>
      <c r="E39" s="6">
        <f>F39+G39+H39</f>
        <v>669588</v>
      </c>
      <c r="F39" s="6">
        <v>279637</v>
      </c>
      <c r="G39" s="63">
        <v>335774</v>
      </c>
      <c r="H39" s="7">
        <v>54177</v>
      </c>
    </row>
    <row r="40" spans="1:8" ht="12.75">
      <c r="A40" s="34" t="s">
        <v>32</v>
      </c>
      <c r="B40" s="66">
        <v>902841</v>
      </c>
      <c r="C40" s="6">
        <v>229828</v>
      </c>
      <c r="D40" s="6">
        <v>287662</v>
      </c>
      <c r="E40" s="6">
        <f>F40+G40+H40</f>
        <v>337142</v>
      </c>
      <c r="F40" s="6">
        <v>153900</v>
      </c>
      <c r="G40" s="63">
        <v>163794</v>
      </c>
      <c r="H40" s="7">
        <v>19448</v>
      </c>
    </row>
    <row r="41" spans="1:8" ht="12.75">
      <c r="A41" s="34" t="s">
        <v>33</v>
      </c>
      <c r="B41" s="66">
        <v>3571797</v>
      </c>
      <c r="C41" s="6">
        <v>917900</v>
      </c>
      <c r="D41" s="6">
        <v>806456</v>
      </c>
      <c r="E41" s="6">
        <f>F41+G41+H41</f>
        <v>1568799</v>
      </c>
      <c r="F41" s="6">
        <v>618572</v>
      </c>
      <c r="G41" s="63">
        <v>862376</v>
      </c>
      <c r="H41" s="7">
        <v>87851</v>
      </c>
    </row>
    <row r="42" spans="1:8" ht="12.75">
      <c r="A42" s="34" t="s">
        <v>34</v>
      </c>
      <c r="B42" s="66">
        <v>455080</v>
      </c>
      <c r="C42" s="6">
        <v>149916</v>
      </c>
      <c r="D42" s="6">
        <v>111450</v>
      </c>
      <c r="E42" s="6">
        <f>F42+G42+H42</f>
        <v>141688</v>
      </c>
      <c r="F42" s="6">
        <v>46231</v>
      </c>
      <c r="G42" s="63">
        <v>95382</v>
      </c>
      <c r="H42" s="7">
        <v>75</v>
      </c>
    </row>
    <row r="43" spans="1:8" ht="12.75">
      <c r="A43" s="129" t="s">
        <v>35</v>
      </c>
      <c r="B43" s="69">
        <f aca="true" t="shared" si="2" ref="B43:H43">B39+B40+B41+B42</f>
        <v>6677209</v>
      </c>
      <c r="C43" s="8">
        <f t="shared" si="2"/>
        <v>1817613</v>
      </c>
      <c r="D43" s="8">
        <f t="shared" si="2"/>
        <v>1604801</v>
      </c>
      <c r="E43" s="8">
        <f t="shared" si="2"/>
        <v>2717217</v>
      </c>
      <c r="F43" s="8">
        <f t="shared" si="2"/>
        <v>1098340</v>
      </c>
      <c r="G43" s="8">
        <f t="shared" si="2"/>
        <v>1457326</v>
      </c>
      <c r="H43" s="9">
        <f t="shared" si="2"/>
        <v>161551</v>
      </c>
    </row>
    <row r="44" spans="1:8" ht="13.5" thickBot="1">
      <c r="A44" s="58"/>
      <c r="B44" s="23"/>
      <c r="C44" s="10"/>
      <c r="D44" s="10"/>
      <c r="E44" s="10"/>
      <c r="F44" s="10"/>
      <c r="G44" s="17"/>
      <c r="H44" s="11"/>
    </row>
    <row r="45" spans="1:8" ht="12.75">
      <c r="A45" s="39" t="s">
        <v>36</v>
      </c>
      <c r="B45" s="69">
        <v>48979</v>
      </c>
      <c r="C45" s="8">
        <v>23593</v>
      </c>
      <c r="D45" s="8">
        <v>2156</v>
      </c>
      <c r="E45" s="8">
        <f>F45+G45+H45</f>
        <v>9645</v>
      </c>
      <c r="F45" s="8">
        <v>5701</v>
      </c>
      <c r="G45" s="59">
        <v>3800</v>
      </c>
      <c r="H45" s="9">
        <v>144</v>
      </c>
    </row>
    <row r="46" spans="1:8" ht="13.5" thickBot="1">
      <c r="A46" s="58"/>
      <c r="B46" s="23"/>
      <c r="C46" s="10"/>
      <c r="D46" s="10"/>
      <c r="E46" s="10"/>
      <c r="F46" s="10"/>
      <c r="G46" s="17" t="s">
        <v>87</v>
      </c>
      <c r="H46" s="11"/>
    </row>
    <row r="47" spans="1:8" ht="12.75">
      <c r="A47" s="64" t="s">
        <v>38</v>
      </c>
      <c r="B47" s="65">
        <v>125250</v>
      </c>
      <c r="C47" s="157">
        <v>43753</v>
      </c>
      <c r="D47" s="183">
        <v>27066</v>
      </c>
      <c r="E47" s="4">
        <f>F47+G47+H47</f>
        <v>37635</v>
      </c>
      <c r="F47" s="157">
        <v>17160</v>
      </c>
      <c r="G47" s="157">
        <v>18979</v>
      </c>
      <c r="H47" s="158">
        <v>1496</v>
      </c>
    </row>
    <row r="48" spans="1:8" ht="12.75">
      <c r="A48" s="32" t="s">
        <v>39</v>
      </c>
      <c r="B48" s="66">
        <v>356055</v>
      </c>
      <c r="C48" s="160">
        <v>113077</v>
      </c>
      <c r="D48" s="184">
        <v>78219</v>
      </c>
      <c r="E48" s="6">
        <f>F48+G48+H48</f>
        <v>124949</v>
      </c>
      <c r="F48" s="160">
        <v>81861</v>
      </c>
      <c r="G48" s="160">
        <v>37289</v>
      </c>
      <c r="H48" s="161">
        <v>5799</v>
      </c>
    </row>
    <row r="49" spans="1:8" ht="12.75">
      <c r="A49" s="32" t="s">
        <v>40</v>
      </c>
      <c r="B49" s="66">
        <v>68790</v>
      </c>
      <c r="C49" s="160">
        <v>19854</v>
      </c>
      <c r="D49" s="184">
        <v>14082</v>
      </c>
      <c r="E49" s="6">
        <f>F49+G49+H49</f>
        <v>29016</v>
      </c>
      <c r="F49" s="160">
        <v>6127</v>
      </c>
      <c r="G49" s="160">
        <v>21979</v>
      </c>
      <c r="H49" s="161">
        <v>910</v>
      </c>
    </row>
    <row r="50" spans="1:8" ht="12.75">
      <c r="A50" s="34" t="s">
        <v>41</v>
      </c>
      <c r="B50" s="66">
        <v>106277</v>
      </c>
      <c r="C50" s="160">
        <v>50411</v>
      </c>
      <c r="D50" s="184">
        <v>8756</v>
      </c>
      <c r="E50" s="6">
        <f aca="true" t="shared" si="3" ref="E50:E55">F50+G50+H50</f>
        <v>32727</v>
      </c>
      <c r="F50" s="160">
        <v>14161</v>
      </c>
      <c r="G50" s="160">
        <v>16881</v>
      </c>
      <c r="H50" s="161">
        <v>1685</v>
      </c>
    </row>
    <row r="51" spans="1:8" ht="12.75" customHeight="1">
      <c r="A51" s="34" t="s">
        <v>42</v>
      </c>
      <c r="B51" s="66">
        <v>62783</v>
      </c>
      <c r="C51" s="160">
        <v>29808</v>
      </c>
      <c r="D51" s="184">
        <v>6655</v>
      </c>
      <c r="E51" s="6">
        <f t="shared" si="3"/>
        <v>13490</v>
      </c>
      <c r="F51" s="160">
        <v>4423</v>
      </c>
      <c r="G51" s="160">
        <v>6289</v>
      </c>
      <c r="H51" s="161">
        <v>2778</v>
      </c>
    </row>
    <row r="52" spans="1:8" ht="12.75" customHeight="1">
      <c r="A52" s="34" t="s">
        <v>43</v>
      </c>
      <c r="B52" s="66">
        <v>1008218</v>
      </c>
      <c r="C52" s="160">
        <v>351377</v>
      </c>
      <c r="D52" s="184">
        <v>216619</v>
      </c>
      <c r="E52" s="6">
        <f t="shared" si="3"/>
        <v>320327</v>
      </c>
      <c r="F52" s="160">
        <v>177974</v>
      </c>
      <c r="G52" s="160">
        <v>129561</v>
      </c>
      <c r="H52" s="161">
        <v>12792</v>
      </c>
    </row>
    <row r="53" spans="1:8" ht="12.75" customHeight="1">
      <c r="A53" s="34" t="s">
        <v>44</v>
      </c>
      <c r="B53" s="66">
        <v>340268</v>
      </c>
      <c r="C53" s="160">
        <v>117606</v>
      </c>
      <c r="D53" s="184">
        <v>52930</v>
      </c>
      <c r="E53" s="6">
        <f t="shared" si="3"/>
        <v>134770</v>
      </c>
      <c r="F53" s="160">
        <v>76970</v>
      </c>
      <c r="G53" s="160">
        <v>43390</v>
      </c>
      <c r="H53" s="161">
        <v>14410</v>
      </c>
    </row>
    <row r="54" spans="1:8" ht="12.75">
      <c r="A54" s="34" t="s">
        <v>45</v>
      </c>
      <c r="B54" s="66">
        <v>231236</v>
      </c>
      <c r="C54" s="160">
        <v>66599</v>
      </c>
      <c r="D54" s="184">
        <v>38969</v>
      </c>
      <c r="E54" s="6">
        <f t="shared" si="3"/>
        <v>102734</v>
      </c>
      <c r="F54" s="160">
        <v>39015</v>
      </c>
      <c r="G54" s="160">
        <v>45291</v>
      </c>
      <c r="H54" s="161">
        <v>18428</v>
      </c>
    </row>
    <row r="55" spans="1:8" ht="12.75">
      <c r="A55" s="34" t="s">
        <v>46</v>
      </c>
      <c r="B55" s="66">
        <v>338786</v>
      </c>
      <c r="C55" s="160">
        <v>97538</v>
      </c>
      <c r="D55" s="184">
        <v>52552</v>
      </c>
      <c r="E55" s="6">
        <f t="shared" si="3"/>
        <v>151526</v>
      </c>
      <c r="F55" s="160">
        <v>65596</v>
      </c>
      <c r="G55" s="160">
        <v>78855</v>
      </c>
      <c r="H55" s="161">
        <v>7075</v>
      </c>
    </row>
    <row r="56" spans="1:8" ht="12.75">
      <c r="A56" s="68" t="s">
        <v>47</v>
      </c>
      <c r="B56" s="69">
        <f>SUM(B47:B55)</f>
        <v>2637663</v>
      </c>
      <c r="C56" s="8">
        <f aca="true" t="shared" si="4" ref="C56:H56">SUM(C47:C55)</f>
        <v>890023</v>
      </c>
      <c r="D56" s="8">
        <f t="shared" si="4"/>
        <v>495848</v>
      </c>
      <c r="E56" s="8">
        <f t="shared" si="4"/>
        <v>947174</v>
      </c>
      <c r="F56" s="8">
        <f t="shared" si="4"/>
        <v>483287</v>
      </c>
      <c r="G56" s="8">
        <f t="shared" si="4"/>
        <v>398514</v>
      </c>
      <c r="H56" s="27">
        <f t="shared" si="4"/>
        <v>65373</v>
      </c>
    </row>
    <row r="57" spans="1:8" ht="13.5" thickBot="1">
      <c r="A57" s="70"/>
      <c r="B57" s="23"/>
      <c r="C57" s="10"/>
      <c r="D57" s="10"/>
      <c r="E57" s="10"/>
      <c r="F57" s="10"/>
      <c r="G57" s="10"/>
      <c r="H57" s="24"/>
    </row>
    <row r="58" spans="1:8" ht="12.75">
      <c r="A58" s="123" t="s">
        <v>37</v>
      </c>
      <c r="B58" s="22">
        <v>16211</v>
      </c>
      <c r="C58" s="185">
        <v>7481</v>
      </c>
      <c r="D58" s="185">
        <v>2193</v>
      </c>
      <c r="E58" s="8">
        <f>F58+G58+H58</f>
        <v>3373</v>
      </c>
      <c r="F58" s="185">
        <v>2013</v>
      </c>
      <c r="G58" s="185">
        <v>1343</v>
      </c>
      <c r="H58" s="186">
        <v>17</v>
      </c>
    </row>
    <row r="59" spans="1:8" ht="13.5" thickBot="1">
      <c r="A59" s="70"/>
      <c r="B59" s="23"/>
      <c r="C59" s="10"/>
      <c r="D59" s="10"/>
      <c r="E59" s="10"/>
      <c r="F59" s="10"/>
      <c r="G59" s="17"/>
      <c r="H59" s="11"/>
    </row>
    <row r="60" spans="1:8" ht="12.75">
      <c r="A60" s="28" t="s">
        <v>48</v>
      </c>
      <c r="B60" s="65">
        <v>232305</v>
      </c>
      <c r="C60" s="4">
        <v>86865</v>
      </c>
      <c r="D60" s="4">
        <v>28554</v>
      </c>
      <c r="E60" s="4">
        <f>F60+G60+H60</f>
        <v>92288</v>
      </c>
      <c r="F60" s="4">
        <v>30313</v>
      </c>
      <c r="G60" s="71">
        <v>43182</v>
      </c>
      <c r="H60" s="5">
        <v>18793</v>
      </c>
    </row>
    <row r="61" spans="1:8" ht="12.75">
      <c r="A61" s="32" t="s">
        <v>49</v>
      </c>
      <c r="B61" s="66">
        <v>33898</v>
      </c>
      <c r="C61" s="6">
        <v>16557</v>
      </c>
      <c r="D61" s="6">
        <v>4852</v>
      </c>
      <c r="E61" s="6">
        <f>F61+G61+H61</f>
        <v>8026</v>
      </c>
      <c r="F61" s="6">
        <v>4712</v>
      </c>
      <c r="G61" s="63">
        <v>2754</v>
      </c>
      <c r="H61" s="7">
        <v>560</v>
      </c>
    </row>
    <row r="62" spans="1:8" ht="12.75">
      <c r="A62" s="34" t="s">
        <v>50</v>
      </c>
      <c r="B62" s="66">
        <v>215315</v>
      </c>
      <c r="C62" s="6">
        <v>64189</v>
      </c>
      <c r="D62" s="6">
        <v>39182</v>
      </c>
      <c r="E62" s="6">
        <f>F62+G62+H62</f>
        <v>87879</v>
      </c>
      <c r="F62" s="6">
        <v>29594</v>
      </c>
      <c r="G62" s="63">
        <v>49642</v>
      </c>
      <c r="H62" s="7">
        <v>8643</v>
      </c>
    </row>
    <row r="63" spans="1:8" ht="12.75">
      <c r="A63" s="34" t="s">
        <v>51</v>
      </c>
      <c r="B63" s="66">
        <v>7439</v>
      </c>
      <c r="C63" s="6">
        <v>0</v>
      </c>
      <c r="D63" s="6">
        <v>1506</v>
      </c>
      <c r="E63" s="6">
        <f>F63+G63+H63</f>
        <v>5406</v>
      </c>
      <c r="F63" s="6">
        <v>1865</v>
      </c>
      <c r="G63" s="63">
        <v>2664</v>
      </c>
      <c r="H63" s="7">
        <v>877</v>
      </c>
    </row>
    <row r="64" spans="1:8" ht="12.75">
      <c r="A64" s="34" t="s">
        <v>52</v>
      </c>
      <c r="B64" s="66">
        <v>814446</v>
      </c>
      <c r="C64" s="6">
        <v>262178</v>
      </c>
      <c r="D64" s="6">
        <v>154339</v>
      </c>
      <c r="E64" s="6">
        <f>F64+G64+H64</f>
        <v>314880</v>
      </c>
      <c r="F64" s="6">
        <v>157132</v>
      </c>
      <c r="G64" s="63">
        <v>146814</v>
      </c>
      <c r="H64" s="7">
        <v>10934</v>
      </c>
    </row>
    <row r="65" spans="1:8" ht="12.75">
      <c r="A65" s="39" t="s">
        <v>53</v>
      </c>
      <c r="B65" s="69">
        <v>1303403</v>
      </c>
      <c r="C65" s="8">
        <f aca="true" t="shared" si="5" ref="C65:H65">SUM(C60:C64)</f>
        <v>429789</v>
      </c>
      <c r="D65" s="8">
        <f t="shared" si="5"/>
        <v>228433</v>
      </c>
      <c r="E65" s="8">
        <f t="shared" si="5"/>
        <v>508479</v>
      </c>
      <c r="F65" s="8">
        <f t="shared" si="5"/>
        <v>223616</v>
      </c>
      <c r="G65" s="8">
        <f t="shared" si="5"/>
        <v>245056</v>
      </c>
      <c r="H65" s="9">
        <f t="shared" si="5"/>
        <v>39807</v>
      </c>
    </row>
    <row r="66" spans="1:8" ht="13.5" thickBot="1">
      <c r="A66" s="58"/>
      <c r="B66" s="23"/>
      <c r="C66" s="10"/>
      <c r="D66" s="10"/>
      <c r="E66" s="10"/>
      <c r="F66" s="10"/>
      <c r="G66" s="17"/>
      <c r="H66" s="11"/>
    </row>
    <row r="67" spans="1:8" ht="12.75">
      <c r="A67" s="28" t="s">
        <v>54</v>
      </c>
      <c r="B67" s="65">
        <v>59016</v>
      </c>
      <c r="C67" s="4">
        <v>31723</v>
      </c>
      <c r="D67" s="4">
        <v>9577</v>
      </c>
      <c r="E67" s="6">
        <f>F67+G67+H67</f>
        <v>11298</v>
      </c>
      <c r="F67" s="4">
        <v>5897</v>
      </c>
      <c r="G67" s="71">
        <v>5401</v>
      </c>
      <c r="H67" s="5">
        <v>0</v>
      </c>
    </row>
    <row r="68" spans="1:8" ht="12.75">
      <c r="A68" s="32" t="s">
        <v>55</v>
      </c>
      <c r="B68" s="66">
        <v>579079</v>
      </c>
      <c r="C68" s="6">
        <v>81171</v>
      </c>
      <c r="D68" s="6">
        <v>180035</v>
      </c>
      <c r="E68" s="6">
        <f>F68+G68+H68</f>
        <v>284583</v>
      </c>
      <c r="F68" s="6">
        <v>155719</v>
      </c>
      <c r="G68" s="63">
        <v>128784</v>
      </c>
      <c r="H68" s="7">
        <v>80</v>
      </c>
    </row>
    <row r="69" spans="1:8" ht="12.75">
      <c r="A69" s="34" t="s">
        <v>56</v>
      </c>
      <c r="B69" s="66">
        <v>432843</v>
      </c>
      <c r="C69" s="49">
        <v>149230</v>
      </c>
      <c r="D69" s="6">
        <v>39837</v>
      </c>
      <c r="E69" s="6">
        <f>F69+G69+H69</f>
        <v>207276</v>
      </c>
      <c r="F69" s="6">
        <v>89070</v>
      </c>
      <c r="G69" s="63">
        <v>117400</v>
      </c>
      <c r="H69" s="7">
        <v>806</v>
      </c>
    </row>
    <row r="70" spans="1:8" ht="12.75">
      <c r="A70" s="39" t="s">
        <v>57</v>
      </c>
      <c r="B70" s="69">
        <f>SUM(B67:B69)</f>
        <v>1070938</v>
      </c>
      <c r="C70" s="8">
        <f aca="true" t="shared" si="6" ref="C70:H70">SUM(C67:C69)</f>
        <v>262124</v>
      </c>
      <c r="D70" s="8">
        <f t="shared" si="6"/>
        <v>229449</v>
      </c>
      <c r="E70" s="8">
        <f t="shared" si="6"/>
        <v>503157</v>
      </c>
      <c r="F70" s="8">
        <f t="shared" si="6"/>
        <v>250686</v>
      </c>
      <c r="G70" s="8">
        <f t="shared" si="6"/>
        <v>251585</v>
      </c>
      <c r="H70" s="9">
        <f t="shared" si="6"/>
        <v>886</v>
      </c>
    </row>
    <row r="71" spans="1:8" ht="13.5" thickBot="1">
      <c r="A71" s="58"/>
      <c r="B71" s="23"/>
      <c r="C71" s="10"/>
      <c r="D71" s="10"/>
      <c r="E71" s="10"/>
      <c r="F71" s="10"/>
      <c r="G71" s="17"/>
      <c r="H71" s="11"/>
    </row>
    <row r="72" spans="1:8" ht="12.75">
      <c r="A72" s="123" t="s">
        <v>58</v>
      </c>
      <c r="B72" s="22">
        <v>1789237</v>
      </c>
      <c r="C72" s="187">
        <v>319883</v>
      </c>
      <c r="D72" s="187">
        <v>443457</v>
      </c>
      <c r="E72" s="13">
        <f>F72+G72+H72</f>
        <v>884883</v>
      </c>
      <c r="F72" s="187">
        <v>453372</v>
      </c>
      <c r="G72" s="187">
        <v>377013</v>
      </c>
      <c r="H72" s="188">
        <v>54498</v>
      </c>
    </row>
    <row r="73" spans="1:8" ht="13.5" thickBot="1">
      <c r="A73" s="58"/>
      <c r="B73" s="23"/>
      <c r="C73" s="10"/>
      <c r="D73" s="10"/>
      <c r="E73" s="10"/>
      <c r="F73" s="10"/>
      <c r="G73" s="17"/>
      <c r="H73" s="11"/>
    </row>
    <row r="74" spans="1:8" ht="12.75">
      <c r="A74" s="28" t="s">
        <v>59</v>
      </c>
      <c r="B74" s="65">
        <v>47394</v>
      </c>
      <c r="C74" s="4">
        <v>23690</v>
      </c>
      <c r="D74" s="4">
        <v>0</v>
      </c>
      <c r="E74" s="4">
        <f>F74+G74+H74</f>
        <v>15577</v>
      </c>
      <c r="F74" s="4">
        <v>1000</v>
      </c>
      <c r="G74" s="71">
        <v>12659</v>
      </c>
      <c r="H74" s="5">
        <v>1918</v>
      </c>
    </row>
    <row r="75" spans="1:8" ht="12.75">
      <c r="A75" s="34" t="s">
        <v>60</v>
      </c>
      <c r="B75" s="66">
        <v>12379</v>
      </c>
      <c r="C75" s="6">
        <v>7275</v>
      </c>
      <c r="D75" s="6">
        <v>223</v>
      </c>
      <c r="E75" s="6">
        <f>F75+G75+H75</f>
        <v>2166</v>
      </c>
      <c r="F75" s="6">
        <v>1048</v>
      </c>
      <c r="G75" s="63">
        <v>618</v>
      </c>
      <c r="H75" s="7">
        <v>500</v>
      </c>
    </row>
    <row r="76" spans="1:8" ht="12.75">
      <c r="A76" s="39" t="s">
        <v>61</v>
      </c>
      <c r="B76" s="69">
        <f>SUM(B74:B75)</f>
        <v>59773</v>
      </c>
      <c r="C76" s="8">
        <f aca="true" t="shared" si="7" ref="C76:H76">SUM(C74:C75)</f>
        <v>30965</v>
      </c>
      <c r="D76" s="8">
        <f t="shared" si="7"/>
        <v>223</v>
      </c>
      <c r="E76" s="8">
        <f t="shared" si="7"/>
        <v>17743</v>
      </c>
      <c r="F76" s="8">
        <f t="shared" si="7"/>
        <v>2048</v>
      </c>
      <c r="G76" s="8">
        <f t="shared" si="7"/>
        <v>13277</v>
      </c>
      <c r="H76" s="9">
        <f t="shared" si="7"/>
        <v>2418</v>
      </c>
    </row>
    <row r="77" spans="1:8" ht="13.5" thickBot="1">
      <c r="A77" s="58"/>
      <c r="B77" s="23"/>
      <c r="C77" s="10"/>
      <c r="D77" s="10"/>
      <c r="E77" s="10"/>
      <c r="F77" s="10"/>
      <c r="G77" s="17"/>
      <c r="H77" s="11"/>
    </row>
    <row r="78" spans="1:8" ht="12.75" customHeight="1">
      <c r="A78" s="64" t="s">
        <v>62</v>
      </c>
      <c r="B78" s="65">
        <v>485933</v>
      </c>
      <c r="C78" s="72">
        <v>125659</v>
      </c>
      <c r="D78" s="72">
        <v>168620</v>
      </c>
      <c r="E78" s="4">
        <f aca="true" t="shared" si="8" ref="E78:E85">F78+G78+H78</f>
        <v>162736</v>
      </c>
      <c r="F78" s="72">
        <v>79655</v>
      </c>
      <c r="G78" s="72">
        <v>83081</v>
      </c>
      <c r="H78" s="5">
        <v>0</v>
      </c>
    </row>
    <row r="79" spans="1:8" ht="12.75" customHeight="1">
      <c r="A79" s="32" t="s">
        <v>63</v>
      </c>
      <c r="B79" s="66">
        <v>11198</v>
      </c>
      <c r="C79" s="72">
        <v>4123</v>
      </c>
      <c r="D79" s="72">
        <v>2073</v>
      </c>
      <c r="E79" s="6">
        <f t="shared" si="8"/>
        <v>3471</v>
      </c>
      <c r="F79" s="72">
        <v>2252</v>
      </c>
      <c r="G79" s="72">
        <v>1219</v>
      </c>
      <c r="H79" s="7">
        <v>0</v>
      </c>
    </row>
    <row r="80" spans="1:8" ht="12.75">
      <c r="A80" s="32" t="s">
        <v>64</v>
      </c>
      <c r="B80" s="66">
        <v>31076</v>
      </c>
      <c r="C80" s="72">
        <v>16792</v>
      </c>
      <c r="D80" s="72">
        <v>2795</v>
      </c>
      <c r="E80" s="6">
        <f t="shared" si="8"/>
        <v>7386</v>
      </c>
      <c r="F80" s="72">
        <v>3011</v>
      </c>
      <c r="G80" s="72">
        <v>4375</v>
      </c>
      <c r="H80" s="7">
        <v>0</v>
      </c>
    </row>
    <row r="81" spans="1:8" ht="12.75">
      <c r="A81" s="34" t="s">
        <v>65</v>
      </c>
      <c r="B81" s="66">
        <v>147699</v>
      </c>
      <c r="C81" s="72">
        <v>65462</v>
      </c>
      <c r="D81" s="72">
        <v>41283</v>
      </c>
      <c r="E81" s="6">
        <f t="shared" si="8"/>
        <v>25942</v>
      </c>
      <c r="F81" s="72">
        <v>13227</v>
      </c>
      <c r="G81" s="72">
        <v>12715</v>
      </c>
      <c r="H81" s="7">
        <v>0</v>
      </c>
    </row>
    <row r="82" spans="1:8" ht="12.75">
      <c r="A82" s="34" t="s">
        <v>66</v>
      </c>
      <c r="B82" s="66">
        <v>4504</v>
      </c>
      <c r="C82" s="72">
        <v>1860</v>
      </c>
      <c r="D82" s="72">
        <v>750</v>
      </c>
      <c r="E82" s="6">
        <f t="shared" si="8"/>
        <v>1504</v>
      </c>
      <c r="F82" s="72">
        <v>749</v>
      </c>
      <c r="G82" s="72">
        <v>755</v>
      </c>
      <c r="H82" s="7">
        <v>0</v>
      </c>
    </row>
    <row r="83" spans="1:8" ht="12.75">
      <c r="A83" s="32" t="s">
        <v>67</v>
      </c>
      <c r="B83" s="66">
        <v>122431</v>
      </c>
      <c r="C83" s="72">
        <v>54598</v>
      </c>
      <c r="D83" s="72">
        <v>18792</v>
      </c>
      <c r="E83" s="6">
        <f t="shared" si="8"/>
        <v>28639</v>
      </c>
      <c r="F83" s="72">
        <v>13300</v>
      </c>
      <c r="G83" s="72">
        <v>15339</v>
      </c>
      <c r="H83" s="7">
        <v>0</v>
      </c>
    </row>
    <row r="84" spans="1:8" ht="12.75">
      <c r="A84" s="32" t="s">
        <v>68</v>
      </c>
      <c r="B84" s="66">
        <v>296887</v>
      </c>
      <c r="C84" s="72">
        <v>95117</v>
      </c>
      <c r="D84" s="72">
        <v>78878</v>
      </c>
      <c r="E84" s="6">
        <f t="shared" si="8"/>
        <v>94329</v>
      </c>
      <c r="F84" s="72">
        <v>44657</v>
      </c>
      <c r="G84" s="72">
        <v>49672</v>
      </c>
      <c r="H84" s="7">
        <v>0</v>
      </c>
    </row>
    <row r="85" spans="1:8" ht="12.75">
      <c r="A85" s="34" t="s">
        <v>69</v>
      </c>
      <c r="B85" s="66">
        <v>359344</v>
      </c>
      <c r="C85" s="72">
        <v>105109</v>
      </c>
      <c r="D85" s="72">
        <v>101909</v>
      </c>
      <c r="E85" s="6">
        <f t="shared" si="8"/>
        <v>115542</v>
      </c>
      <c r="F85" s="72">
        <v>52986</v>
      </c>
      <c r="G85" s="72">
        <v>62556</v>
      </c>
      <c r="H85" s="7">
        <v>0</v>
      </c>
    </row>
    <row r="86" spans="1:8" ht="12.75">
      <c r="A86" s="39" t="s">
        <v>70</v>
      </c>
      <c r="B86" s="69">
        <f aca="true" t="shared" si="9" ref="B86:H86">SUM(B78:B85)</f>
        <v>1459072</v>
      </c>
      <c r="C86" s="8">
        <f t="shared" si="9"/>
        <v>468720</v>
      </c>
      <c r="D86" s="8">
        <f t="shared" si="9"/>
        <v>415100</v>
      </c>
      <c r="E86" s="8">
        <f t="shared" si="9"/>
        <v>439549</v>
      </c>
      <c r="F86" s="8">
        <f t="shared" si="9"/>
        <v>209837</v>
      </c>
      <c r="G86" s="8">
        <f t="shared" si="9"/>
        <v>229712</v>
      </c>
      <c r="H86" s="9">
        <f t="shared" si="9"/>
        <v>0</v>
      </c>
    </row>
    <row r="87" spans="1:8" ht="13.5" thickBot="1">
      <c r="A87" s="58"/>
      <c r="B87" s="23"/>
      <c r="C87" s="10"/>
      <c r="D87" s="10"/>
      <c r="E87" s="10"/>
      <c r="F87" s="10"/>
      <c r="G87" s="17"/>
      <c r="H87" s="11"/>
    </row>
    <row r="88" spans="1:8" ht="12.75">
      <c r="A88" s="28" t="s">
        <v>71</v>
      </c>
      <c r="B88" s="65">
        <v>20874</v>
      </c>
      <c r="C88" s="4">
        <v>5790</v>
      </c>
      <c r="D88" s="4">
        <v>5049</v>
      </c>
      <c r="E88" s="4">
        <f>F88+G88+H88</f>
        <v>5790</v>
      </c>
      <c r="F88" s="4">
        <v>5175</v>
      </c>
      <c r="G88" s="71">
        <v>600</v>
      </c>
      <c r="H88" s="5">
        <v>15</v>
      </c>
    </row>
    <row r="89" spans="1:8" ht="12.75">
      <c r="A89" s="34" t="s">
        <v>72</v>
      </c>
      <c r="B89" s="66">
        <v>36860</v>
      </c>
      <c r="C89" s="6">
        <v>10966</v>
      </c>
      <c r="D89" s="6">
        <v>8331</v>
      </c>
      <c r="E89" s="6">
        <f>F89+G89+H89</f>
        <v>12805</v>
      </c>
      <c r="F89" s="6">
        <v>7089</v>
      </c>
      <c r="G89" s="63">
        <v>5180</v>
      </c>
      <c r="H89" s="7">
        <v>536</v>
      </c>
    </row>
    <row r="90" spans="1:8" ht="13.5" thickBot="1">
      <c r="A90" s="58" t="s">
        <v>73</v>
      </c>
      <c r="B90" s="23">
        <v>57734</v>
      </c>
      <c r="C90" s="10">
        <f aca="true" t="shared" si="10" ref="C90:H90">SUM(C88:C89)</f>
        <v>16756</v>
      </c>
      <c r="D90" s="10">
        <f t="shared" si="10"/>
        <v>13380</v>
      </c>
      <c r="E90" s="10">
        <f t="shared" si="10"/>
        <v>18595</v>
      </c>
      <c r="F90" s="10">
        <f t="shared" si="10"/>
        <v>12264</v>
      </c>
      <c r="G90" s="10">
        <f t="shared" si="10"/>
        <v>5780</v>
      </c>
      <c r="H90" s="11">
        <f t="shared" si="10"/>
        <v>551</v>
      </c>
    </row>
    <row r="91" spans="1:8" ht="13.5" thickBot="1">
      <c r="A91" s="58"/>
      <c r="B91" s="23"/>
      <c r="C91" s="10"/>
      <c r="D91" s="10"/>
      <c r="E91" s="10"/>
      <c r="F91" s="10"/>
      <c r="G91" s="17"/>
      <c r="H91" s="11"/>
    </row>
    <row r="92" spans="1:8" ht="13.5" thickBot="1">
      <c r="A92" s="73" t="s">
        <v>74</v>
      </c>
      <c r="B92" s="189">
        <f aca="true" t="shared" si="11" ref="B92:H92">B19+B21+B23+B28+B30+B32+B37+B43+B45+B56+B65+B70+B72+B76+B86+B90+B58</f>
        <v>23143148.922950797</v>
      </c>
      <c r="C92" s="189">
        <f t="shared" si="11"/>
        <v>6446399.466372745</v>
      </c>
      <c r="D92" s="189">
        <f t="shared" si="11"/>
        <v>5284724.200291883</v>
      </c>
      <c r="E92" s="189">
        <f t="shared" si="11"/>
        <v>9397129.360550392</v>
      </c>
      <c r="F92" s="189">
        <f t="shared" si="11"/>
        <v>4435351.100477189</v>
      </c>
      <c r="G92" s="189">
        <f t="shared" si="11"/>
        <v>4552386.858963986</v>
      </c>
      <c r="H92" s="190">
        <f t="shared" si="11"/>
        <v>409391.40110921767</v>
      </c>
    </row>
    <row r="93" spans="1:8" ht="12.75">
      <c r="A93" s="74" t="s">
        <v>88</v>
      </c>
      <c r="C93" s="45"/>
      <c r="D93" s="45"/>
      <c r="E93" s="45"/>
      <c r="F93" s="45"/>
      <c r="G93" s="45"/>
      <c r="H93" s="45"/>
    </row>
    <row r="94" spans="1:8" ht="12.75">
      <c r="A94" s="54"/>
      <c r="B94" s="45"/>
      <c r="C94" s="45"/>
      <c r="D94" s="45"/>
      <c r="E94" s="45"/>
      <c r="F94" s="45"/>
      <c r="G94" s="45"/>
      <c r="H94" s="45"/>
    </row>
    <row r="95" spans="1:6" ht="12.75">
      <c r="A95" s="54"/>
      <c r="F95" s="45"/>
    </row>
  </sheetData>
  <sheetProtection/>
  <mergeCells count="12">
    <mergeCell ref="A7:H7"/>
    <mergeCell ref="A8:H8"/>
    <mergeCell ref="A9:H9"/>
    <mergeCell ref="A10:A14"/>
    <mergeCell ref="B10:B14"/>
    <mergeCell ref="C10:C14"/>
    <mergeCell ref="D10:D14"/>
    <mergeCell ref="E10:H10"/>
    <mergeCell ref="E11:E14"/>
    <mergeCell ref="F11:F14"/>
    <mergeCell ref="G11:G14"/>
    <mergeCell ref="H11:H14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1"/>
  <sheetViews>
    <sheetView showZeros="0" zoomScale="85" zoomScaleNormal="85" zoomScalePageLayoutView="0" workbookViewId="0" topLeftCell="A1">
      <pane xSplit="1" ySplit="12" topLeftCell="B6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93" sqref="C93"/>
    </sheetView>
  </sheetViews>
  <sheetFormatPr defaultColWidth="11.421875" defaultRowHeight="15"/>
  <cols>
    <col min="1" max="1" width="22.28125" style="1" customWidth="1"/>
    <col min="2" max="2" width="11.57421875" style="1" customWidth="1"/>
    <col min="3" max="3" width="13.57421875" style="1" customWidth="1"/>
    <col min="4" max="4" width="14.140625" style="1" customWidth="1"/>
    <col min="5" max="5" width="15.140625" style="1" customWidth="1"/>
    <col min="6" max="6" width="13.7109375" style="1" customWidth="1"/>
    <col min="7" max="7" width="14.140625" style="1" customWidth="1"/>
    <col min="8" max="16384" width="11.57421875" style="1" customWidth="1"/>
  </cols>
  <sheetData>
    <row r="2" ht="15">
      <c r="D2" s="2" t="s">
        <v>0</v>
      </c>
    </row>
    <row r="3" ht="12.75">
      <c r="D3" s="3" t="s">
        <v>1</v>
      </c>
    </row>
    <row r="4" ht="24" customHeight="1" thickBot="1"/>
    <row r="5" spans="1:7" ht="15.75">
      <c r="A5" s="269" t="s">
        <v>85</v>
      </c>
      <c r="B5" s="270"/>
      <c r="C5" s="270"/>
      <c r="D5" s="270"/>
      <c r="E5" s="270"/>
      <c r="F5" s="270"/>
      <c r="G5" s="271"/>
    </row>
    <row r="6" spans="1:7" ht="14.25">
      <c r="A6" s="272" t="s">
        <v>86</v>
      </c>
      <c r="B6" s="273"/>
      <c r="C6" s="273"/>
      <c r="D6" s="273"/>
      <c r="E6" s="273"/>
      <c r="F6" s="273"/>
      <c r="G6" s="274"/>
    </row>
    <row r="7" spans="1:7" ht="13.5" thickBot="1">
      <c r="A7" s="275" t="s">
        <v>4</v>
      </c>
      <c r="B7" s="276"/>
      <c r="C7" s="276"/>
      <c r="D7" s="276"/>
      <c r="E7" s="276"/>
      <c r="F7" s="276"/>
      <c r="G7" s="277"/>
    </row>
    <row r="8" spans="1:7" ht="12.75">
      <c r="A8" s="278" t="s">
        <v>5</v>
      </c>
      <c r="B8" s="282" t="s">
        <v>75</v>
      </c>
      <c r="C8" s="316" t="s">
        <v>76</v>
      </c>
      <c r="D8" s="337"/>
      <c r="E8" s="337"/>
      <c r="F8" s="337"/>
      <c r="G8" s="338"/>
    </row>
    <row r="9" spans="1:7" ht="12.75">
      <c r="A9" s="279"/>
      <c r="B9" s="283"/>
      <c r="C9" s="298" t="s">
        <v>77</v>
      </c>
      <c r="D9" s="326" t="s">
        <v>78</v>
      </c>
      <c r="E9" s="327"/>
      <c r="F9" s="328" t="s">
        <v>79</v>
      </c>
      <c r="G9" s="329"/>
    </row>
    <row r="10" spans="1:7" ht="12.75" customHeight="1">
      <c r="A10" s="279"/>
      <c r="B10" s="284"/>
      <c r="C10" s="339"/>
      <c r="D10" s="260" t="s">
        <v>80</v>
      </c>
      <c r="E10" s="260" t="s">
        <v>81</v>
      </c>
      <c r="F10" s="261" t="s">
        <v>82</v>
      </c>
      <c r="G10" s="267" t="s">
        <v>83</v>
      </c>
    </row>
    <row r="11" spans="1:7" ht="12.75" customHeight="1">
      <c r="A11" s="280"/>
      <c r="B11" s="285"/>
      <c r="C11" s="339"/>
      <c r="D11" s="330"/>
      <c r="E11" s="332"/>
      <c r="F11" s="334"/>
      <c r="G11" s="335"/>
    </row>
    <row r="12" spans="1:7" ht="13.5" customHeight="1" thickBot="1">
      <c r="A12" s="281"/>
      <c r="B12" s="286"/>
      <c r="C12" s="340"/>
      <c r="D12" s="331"/>
      <c r="E12" s="333"/>
      <c r="F12" s="331"/>
      <c r="G12" s="336"/>
    </row>
    <row r="13" spans="1:7" ht="12.75">
      <c r="A13" s="28" t="s">
        <v>14</v>
      </c>
      <c r="B13" s="139">
        <v>336</v>
      </c>
      <c r="C13" s="140">
        <f>D13+E13+F13+G13</f>
        <v>28449</v>
      </c>
      <c r="D13" s="141">
        <v>3694</v>
      </c>
      <c r="E13" s="140">
        <v>3683</v>
      </c>
      <c r="F13" s="141">
        <v>3816</v>
      </c>
      <c r="G13" s="142">
        <v>17256</v>
      </c>
    </row>
    <row r="14" spans="1:7" ht="12.75">
      <c r="A14" s="34" t="s">
        <v>15</v>
      </c>
      <c r="B14" s="143">
        <v>51</v>
      </c>
      <c r="C14" s="144">
        <f>D14+E14+F14+G14</f>
        <v>8200</v>
      </c>
      <c r="D14" s="145">
        <v>1369</v>
      </c>
      <c r="E14" s="144">
        <v>277</v>
      </c>
      <c r="F14" s="145">
        <v>980</v>
      </c>
      <c r="G14" s="146">
        <v>5574</v>
      </c>
    </row>
    <row r="15" spans="1:7" ht="12.75">
      <c r="A15" s="34" t="s">
        <v>16</v>
      </c>
      <c r="B15" s="143">
        <v>112</v>
      </c>
      <c r="C15" s="144">
        <f>D15+E15+F15+G15</f>
        <v>35975</v>
      </c>
      <c r="D15" s="145">
        <v>3670</v>
      </c>
      <c r="E15" s="144">
        <v>9415</v>
      </c>
      <c r="F15" s="145">
        <v>8025</v>
      </c>
      <c r="G15" s="146">
        <v>14865</v>
      </c>
    </row>
    <row r="16" spans="1:7" ht="12.75">
      <c r="A16" s="34" t="s">
        <v>17</v>
      </c>
      <c r="B16" s="143">
        <v>16</v>
      </c>
      <c r="C16" s="144">
        <f>D16+E16+F16+G16</f>
        <v>17223</v>
      </c>
      <c r="D16" s="145">
        <v>727</v>
      </c>
      <c r="E16" s="144">
        <v>2265</v>
      </c>
      <c r="F16" s="145">
        <v>1982</v>
      </c>
      <c r="G16" s="146">
        <v>12249</v>
      </c>
    </row>
    <row r="17" spans="1:7" ht="12.75">
      <c r="A17" s="39" t="s">
        <v>18</v>
      </c>
      <c r="B17" s="147">
        <f aca="true" t="shared" si="0" ref="B17:G17">SUM(B13:B16)</f>
        <v>515</v>
      </c>
      <c r="C17" s="148">
        <f t="shared" si="0"/>
        <v>89847</v>
      </c>
      <c r="D17" s="149">
        <f t="shared" si="0"/>
        <v>9460</v>
      </c>
      <c r="E17" s="149">
        <f t="shared" si="0"/>
        <v>15640</v>
      </c>
      <c r="F17" s="149">
        <f t="shared" si="0"/>
        <v>14803</v>
      </c>
      <c r="G17" s="150">
        <f t="shared" si="0"/>
        <v>49944</v>
      </c>
    </row>
    <row r="18" spans="1:7" ht="13.5" thickBot="1">
      <c r="A18" s="58"/>
      <c r="B18" s="131"/>
      <c r="C18" s="151">
        <f aca="true" t="shared" si="1" ref="C18:C81">D18+E18+F18+G18</f>
        <v>0</v>
      </c>
      <c r="D18" s="16"/>
      <c r="E18" s="10"/>
      <c r="F18" s="41"/>
      <c r="G18" s="11"/>
    </row>
    <row r="19" spans="1:7" ht="12.75">
      <c r="A19" s="123" t="s">
        <v>19</v>
      </c>
      <c r="B19" s="22">
        <v>102</v>
      </c>
      <c r="C19" s="152">
        <f t="shared" si="1"/>
        <v>1661</v>
      </c>
      <c r="D19" s="60">
        <v>84</v>
      </c>
      <c r="E19" s="13">
        <v>83</v>
      </c>
      <c r="F19" s="13">
        <v>996</v>
      </c>
      <c r="G19" s="14">
        <v>498</v>
      </c>
    </row>
    <row r="20" spans="1:7" ht="13.5" thickBot="1">
      <c r="A20" s="58"/>
      <c r="B20" s="23"/>
      <c r="C20" s="153">
        <f t="shared" si="1"/>
        <v>0</v>
      </c>
      <c r="D20" s="16"/>
      <c r="E20" s="10"/>
      <c r="F20" s="10"/>
      <c r="G20" s="11"/>
    </row>
    <row r="21" spans="1:7" ht="12.75">
      <c r="A21" s="123" t="s">
        <v>20</v>
      </c>
      <c r="B21" s="22">
        <v>41</v>
      </c>
      <c r="C21" s="152">
        <f t="shared" si="1"/>
        <v>321</v>
      </c>
      <c r="D21" s="60">
        <v>100</v>
      </c>
      <c r="E21" s="13">
        <v>53</v>
      </c>
      <c r="F21" s="13">
        <v>68</v>
      </c>
      <c r="G21" s="14">
        <v>100</v>
      </c>
    </row>
    <row r="22" spans="1:7" ht="13.5" thickBot="1">
      <c r="A22" s="58"/>
      <c r="B22" s="23"/>
      <c r="C22" s="153">
        <f t="shared" si="1"/>
        <v>0</v>
      </c>
      <c r="D22" s="41"/>
      <c r="E22" s="10"/>
      <c r="F22" s="10"/>
      <c r="G22" s="11"/>
    </row>
    <row r="23" spans="1:7" ht="12.75">
      <c r="A23" s="64" t="s">
        <v>21</v>
      </c>
      <c r="B23" s="65">
        <v>48</v>
      </c>
      <c r="C23" s="154">
        <f t="shared" si="1"/>
        <v>1697</v>
      </c>
      <c r="D23" s="29">
        <v>73</v>
      </c>
      <c r="E23" s="4">
        <v>84</v>
      </c>
      <c r="F23" s="4">
        <v>992</v>
      </c>
      <c r="G23" s="5">
        <v>548</v>
      </c>
    </row>
    <row r="24" spans="1:7" ht="12.75">
      <c r="A24" s="32" t="s">
        <v>22</v>
      </c>
      <c r="B24" s="66">
        <v>13</v>
      </c>
      <c r="C24" s="155">
        <f t="shared" si="1"/>
        <v>868</v>
      </c>
      <c r="D24" s="49">
        <v>41</v>
      </c>
      <c r="E24" s="6">
        <v>47</v>
      </c>
      <c r="F24" s="6">
        <v>503</v>
      </c>
      <c r="G24" s="7">
        <v>277</v>
      </c>
    </row>
    <row r="25" spans="1:7" ht="12.75">
      <c r="A25" s="34" t="s">
        <v>23</v>
      </c>
      <c r="B25" s="66">
        <v>32</v>
      </c>
      <c r="C25" s="155">
        <f t="shared" si="1"/>
        <v>893</v>
      </c>
      <c r="D25" s="49">
        <v>54</v>
      </c>
      <c r="E25" s="6">
        <v>62</v>
      </c>
      <c r="F25" s="6">
        <v>501</v>
      </c>
      <c r="G25" s="7">
        <v>276</v>
      </c>
    </row>
    <row r="26" spans="1:7" ht="12.75">
      <c r="A26" s="39" t="s">
        <v>24</v>
      </c>
      <c r="B26" s="69">
        <f aca="true" t="shared" si="2" ref="B26:G26">B23+B24+B25</f>
        <v>93</v>
      </c>
      <c r="C26" s="149">
        <f t="shared" si="1"/>
        <v>3458</v>
      </c>
      <c r="D26" s="26">
        <f t="shared" si="2"/>
        <v>168</v>
      </c>
      <c r="E26" s="8">
        <f t="shared" si="2"/>
        <v>193</v>
      </c>
      <c r="F26" s="8">
        <f t="shared" si="2"/>
        <v>1996</v>
      </c>
      <c r="G26" s="9">
        <f t="shared" si="2"/>
        <v>1101</v>
      </c>
    </row>
    <row r="27" spans="1:7" ht="13.5" thickBot="1">
      <c r="A27" s="58"/>
      <c r="B27" s="23"/>
      <c r="C27" s="153">
        <f t="shared" si="1"/>
        <v>0</v>
      </c>
      <c r="D27" s="16"/>
      <c r="E27" s="10"/>
      <c r="F27" s="10"/>
      <c r="G27" s="11"/>
    </row>
    <row r="28" spans="1:7" ht="12.75">
      <c r="A28" s="39" t="s">
        <v>25</v>
      </c>
      <c r="B28" s="69">
        <v>365</v>
      </c>
      <c r="C28" s="152">
        <f t="shared" si="1"/>
        <v>65723</v>
      </c>
      <c r="D28" s="145">
        <v>8644</v>
      </c>
      <c r="E28" s="8">
        <v>4846</v>
      </c>
      <c r="F28" s="8">
        <v>42207</v>
      </c>
      <c r="G28" s="9">
        <v>10026</v>
      </c>
    </row>
    <row r="29" spans="1:7" ht="13.5" thickBot="1">
      <c r="A29" s="58"/>
      <c r="B29" s="23"/>
      <c r="C29" s="153">
        <f t="shared" si="1"/>
        <v>0</v>
      </c>
      <c r="D29" s="16"/>
      <c r="E29" s="10"/>
      <c r="F29" s="10"/>
      <c r="G29" s="11"/>
    </row>
    <row r="30" spans="1:7" ht="12.75">
      <c r="A30" s="39" t="s">
        <v>26</v>
      </c>
      <c r="B30" s="69">
        <v>67</v>
      </c>
      <c r="C30" s="149">
        <f t="shared" si="1"/>
        <v>4921</v>
      </c>
      <c r="D30" s="12">
        <v>234</v>
      </c>
      <c r="E30" s="8">
        <v>335</v>
      </c>
      <c r="F30" s="8">
        <v>1692</v>
      </c>
      <c r="G30" s="9">
        <v>2660</v>
      </c>
    </row>
    <row r="31" spans="1:7" ht="13.5" thickBot="1">
      <c r="A31" s="58"/>
      <c r="B31" s="69"/>
      <c r="C31" s="155">
        <f t="shared" si="1"/>
        <v>0</v>
      </c>
      <c r="D31" s="12"/>
      <c r="E31" s="8"/>
      <c r="F31" s="8"/>
      <c r="G31" s="9"/>
    </row>
    <row r="32" spans="1:7" ht="12.75">
      <c r="A32" s="28" t="s">
        <v>27</v>
      </c>
      <c r="B32" s="135">
        <v>732.7362192232348</v>
      </c>
      <c r="C32" s="154">
        <f t="shared" si="1"/>
        <v>168544.54012309006</v>
      </c>
      <c r="D32" s="136">
        <v>13250.73344157699</v>
      </c>
      <c r="E32" s="136">
        <v>17279.03050169903</v>
      </c>
      <c r="F32" s="136">
        <v>106705.6874552591</v>
      </c>
      <c r="G32" s="137">
        <v>31309.088724554946</v>
      </c>
    </row>
    <row r="33" spans="1:7" ht="12.75">
      <c r="A33" s="34" t="s">
        <v>28</v>
      </c>
      <c r="B33" s="138">
        <v>547.5186402842917</v>
      </c>
      <c r="C33" s="155">
        <f t="shared" si="1"/>
        <v>59683.9885543874</v>
      </c>
      <c r="D33" s="134">
        <v>3794.579790397941</v>
      </c>
      <c r="E33" s="134">
        <v>7745.512572108723</v>
      </c>
      <c r="F33" s="134">
        <v>35468.87120254393</v>
      </c>
      <c r="G33" s="130">
        <v>12675.024989336802</v>
      </c>
    </row>
    <row r="34" spans="1:7" ht="12.75">
      <c r="A34" s="34" t="s">
        <v>29</v>
      </c>
      <c r="B34" s="138">
        <v>1556.231071585122</v>
      </c>
      <c r="C34" s="155">
        <f t="shared" si="1"/>
        <v>248299.88112720268</v>
      </c>
      <c r="D34" s="134">
        <v>25570.738970506674</v>
      </c>
      <c r="E34" s="134">
        <v>37325.248043132815</v>
      </c>
      <c r="F34" s="134">
        <v>136810.41354683175</v>
      </c>
      <c r="G34" s="130">
        <v>48593.48056673145</v>
      </c>
    </row>
    <row r="35" spans="1:7" ht="12.75">
      <c r="A35" s="39" t="s">
        <v>30</v>
      </c>
      <c r="B35" s="69">
        <f aca="true" t="shared" si="3" ref="B35:G35">SUM(B32:B34)</f>
        <v>2836.4859310926486</v>
      </c>
      <c r="C35" s="149">
        <f t="shared" si="1"/>
        <v>476528.40980468015</v>
      </c>
      <c r="D35" s="8">
        <f t="shared" si="3"/>
        <v>42616.0522024816</v>
      </c>
      <c r="E35" s="8">
        <f t="shared" si="3"/>
        <v>62349.79111694057</v>
      </c>
      <c r="F35" s="8">
        <f t="shared" si="3"/>
        <v>278984.9722046348</v>
      </c>
      <c r="G35" s="27">
        <f t="shared" si="3"/>
        <v>92577.59428062319</v>
      </c>
    </row>
    <row r="36" spans="1:7" ht="13.5" thickBot="1">
      <c r="A36" s="58"/>
      <c r="B36" s="23"/>
      <c r="C36" s="153">
        <f t="shared" si="1"/>
        <v>0</v>
      </c>
      <c r="D36" s="10"/>
      <c r="E36" s="10"/>
      <c r="F36" s="10"/>
      <c r="G36" s="24"/>
    </row>
    <row r="37" spans="1:7" ht="12.75">
      <c r="A37" s="28" t="s">
        <v>31</v>
      </c>
      <c r="B37" s="66">
        <v>889</v>
      </c>
      <c r="C37" s="155">
        <f t="shared" si="1"/>
        <v>157812</v>
      </c>
      <c r="D37" s="25">
        <v>13196</v>
      </c>
      <c r="E37" s="6">
        <v>20095</v>
      </c>
      <c r="F37" s="6">
        <v>91683</v>
      </c>
      <c r="G37" s="7">
        <v>32838</v>
      </c>
    </row>
    <row r="38" spans="1:7" ht="12.75">
      <c r="A38" s="34" t="s">
        <v>32</v>
      </c>
      <c r="B38" s="66">
        <v>650</v>
      </c>
      <c r="C38" s="155">
        <f t="shared" si="1"/>
        <v>47559</v>
      </c>
      <c r="D38" s="25">
        <v>3613</v>
      </c>
      <c r="E38" s="6">
        <v>4005</v>
      </c>
      <c r="F38" s="6">
        <v>31007</v>
      </c>
      <c r="G38" s="7">
        <v>8934</v>
      </c>
    </row>
    <row r="39" spans="1:7" ht="12.75">
      <c r="A39" s="34" t="s">
        <v>33</v>
      </c>
      <c r="B39" s="66">
        <v>1075</v>
      </c>
      <c r="C39" s="155">
        <f t="shared" si="1"/>
        <v>277567</v>
      </c>
      <c r="D39" s="25">
        <v>18994</v>
      </c>
      <c r="E39" s="6">
        <v>24021</v>
      </c>
      <c r="F39" s="6">
        <v>192451</v>
      </c>
      <c r="G39" s="7">
        <v>42101</v>
      </c>
    </row>
    <row r="40" spans="1:7" ht="12.75">
      <c r="A40" s="34" t="s">
        <v>34</v>
      </c>
      <c r="B40" s="66">
        <v>325</v>
      </c>
      <c r="C40" s="155">
        <f t="shared" si="1"/>
        <v>51701</v>
      </c>
      <c r="D40" s="25">
        <v>7010</v>
      </c>
      <c r="E40" s="6">
        <v>3938</v>
      </c>
      <c r="F40" s="6">
        <v>31743</v>
      </c>
      <c r="G40" s="7">
        <v>9010</v>
      </c>
    </row>
    <row r="41" spans="1:7" ht="12.75">
      <c r="A41" s="39" t="s">
        <v>35</v>
      </c>
      <c r="B41" s="69">
        <f aca="true" t="shared" si="4" ref="B41:G41">SUM(B37:B40)</f>
        <v>2939</v>
      </c>
      <c r="C41" s="149">
        <f t="shared" si="1"/>
        <v>534639</v>
      </c>
      <c r="D41" s="26">
        <f t="shared" si="4"/>
        <v>42813</v>
      </c>
      <c r="E41" s="8">
        <f t="shared" si="4"/>
        <v>52059</v>
      </c>
      <c r="F41" s="8">
        <f t="shared" si="4"/>
        <v>346884</v>
      </c>
      <c r="G41" s="9">
        <f t="shared" si="4"/>
        <v>92883</v>
      </c>
    </row>
    <row r="42" spans="1:7" ht="13.5" thickBot="1">
      <c r="A42" s="58"/>
      <c r="B42" s="23"/>
      <c r="C42" s="153">
        <f t="shared" si="1"/>
        <v>0</v>
      </c>
      <c r="D42" s="41"/>
      <c r="E42" s="10"/>
      <c r="F42" s="10"/>
      <c r="G42" s="11"/>
    </row>
    <row r="43" spans="1:7" ht="12.75">
      <c r="A43" s="39" t="s">
        <v>36</v>
      </c>
      <c r="B43" s="69">
        <v>907</v>
      </c>
      <c r="C43" s="152">
        <f t="shared" si="1"/>
        <v>12678</v>
      </c>
      <c r="D43" s="26">
        <v>671</v>
      </c>
      <c r="E43" s="8">
        <v>1161</v>
      </c>
      <c r="F43" s="8">
        <v>5318</v>
      </c>
      <c r="G43" s="9">
        <v>5528</v>
      </c>
    </row>
    <row r="44" spans="1:7" ht="13.5" thickBot="1">
      <c r="A44" s="58"/>
      <c r="B44" s="23"/>
      <c r="C44" s="153">
        <f t="shared" si="1"/>
        <v>0</v>
      </c>
      <c r="D44" s="41"/>
      <c r="E44" s="10"/>
      <c r="F44" s="10"/>
      <c r="G44" s="11"/>
    </row>
    <row r="45" spans="1:7" ht="12.75">
      <c r="A45" s="64" t="s">
        <v>38</v>
      </c>
      <c r="B45" s="156">
        <v>168</v>
      </c>
      <c r="C45" s="154">
        <f t="shared" si="1"/>
        <v>16628</v>
      </c>
      <c r="D45" s="157">
        <v>3100</v>
      </c>
      <c r="E45" s="157">
        <v>3116</v>
      </c>
      <c r="F45" s="157">
        <v>6989</v>
      </c>
      <c r="G45" s="158">
        <v>3423</v>
      </c>
    </row>
    <row r="46" spans="1:7" ht="12.75">
      <c r="A46" s="32" t="s">
        <v>39</v>
      </c>
      <c r="B46" s="159">
        <v>224</v>
      </c>
      <c r="C46" s="155">
        <f t="shared" si="1"/>
        <v>39586</v>
      </c>
      <c r="D46" s="160">
        <v>4658</v>
      </c>
      <c r="E46" s="160">
        <v>1584</v>
      </c>
      <c r="F46" s="160">
        <v>27035</v>
      </c>
      <c r="G46" s="161">
        <v>6309</v>
      </c>
    </row>
    <row r="47" spans="1:7" ht="12.75">
      <c r="A47" s="32" t="s">
        <v>40</v>
      </c>
      <c r="B47" s="159">
        <v>82</v>
      </c>
      <c r="C47" s="155">
        <f t="shared" si="1"/>
        <v>5756</v>
      </c>
      <c r="D47" s="160">
        <v>703</v>
      </c>
      <c r="E47" s="160">
        <v>783</v>
      </c>
      <c r="F47" s="160">
        <v>3344</v>
      </c>
      <c r="G47" s="161">
        <v>926</v>
      </c>
    </row>
    <row r="48" spans="1:7" ht="12.75">
      <c r="A48" s="34" t="s">
        <v>41</v>
      </c>
      <c r="B48" s="159">
        <v>89</v>
      </c>
      <c r="C48" s="155">
        <f t="shared" si="1"/>
        <v>14294</v>
      </c>
      <c r="D48" s="160">
        <v>1695</v>
      </c>
      <c r="E48" s="160">
        <v>1636</v>
      </c>
      <c r="F48" s="160">
        <v>8553</v>
      </c>
      <c r="G48" s="161">
        <v>2410</v>
      </c>
    </row>
    <row r="49" spans="1:7" ht="12.75" customHeight="1">
      <c r="A49" s="34" t="s">
        <v>42</v>
      </c>
      <c r="B49" s="159">
        <v>228</v>
      </c>
      <c r="C49" s="155">
        <f t="shared" si="1"/>
        <v>12602</v>
      </c>
      <c r="D49" s="160">
        <v>1789</v>
      </c>
      <c r="E49" s="160">
        <v>211</v>
      </c>
      <c r="F49" s="160">
        <v>8604</v>
      </c>
      <c r="G49" s="161">
        <v>1998</v>
      </c>
    </row>
    <row r="50" spans="1:10" ht="12.75" customHeight="1">
      <c r="A50" s="34" t="s">
        <v>43</v>
      </c>
      <c r="B50" s="159">
        <v>908</v>
      </c>
      <c r="C50" s="155">
        <f t="shared" si="1"/>
        <v>118987</v>
      </c>
      <c r="D50" s="160">
        <v>13430</v>
      </c>
      <c r="E50" s="160">
        <v>10960</v>
      </c>
      <c r="F50" s="160">
        <v>74089</v>
      </c>
      <c r="G50" s="161">
        <v>20508</v>
      </c>
      <c r="I50" s="119"/>
      <c r="J50" s="119"/>
    </row>
    <row r="51" spans="1:10" ht="12.75" customHeight="1">
      <c r="A51" s="34" t="s">
        <v>44</v>
      </c>
      <c r="B51" s="159">
        <v>145</v>
      </c>
      <c r="C51" s="155">
        <f t="shared" si="1"/>
        <v>34817</v>
      </c>
      <c r="D51" s="160">
        <v>5427</v>
      </c>
      <c r="E51" s="160">
        <v>4703</v>
      </c>
      <c r="F51" s="160">
        <v>18975</v>
      </c>
      <c r="G51" s="161">
        <v>5712</v>
      </c>
      <c r="I51" s="119"/>
      <c r="J51" s="119"/>
    </row>
    <row r="52" spans="1:10" ht="12.75">
      <c r="A52" s="34" t="s">
        <v>45</v>
      </c>
      <c r="B52" s="159">
        <v>242</v>
      </c>
      <c r="C52" s="155">
        <f t="shared" si="1"/>
        <v>22692</v>
      </c>
      <c r="D52" s="160">
        <v>1788</v>
      </c>
      <c r="E52" s="160">
        <v>1221</v>
      </c>
      <c r="F52" s="160">
        <v>15870</v>
      </c>
      <c r="G52" s="161">
        <v>3813</v>
      </c>
      <c r="I52" s="119"/>
      <c r="J52" s="119"/>
    </row>
    <row r="53" spans="1:10" ht="12.75">
      <c r="A53" s="34" t="s">
        <v>46</v>
      </c>
      <c r="B53" s="159">
        <v>776</v>
      </c>
      <c r="C53" s="155">
        <f t="shared" si="1"/>
        <v>36394</v>
      </c>
      <c r="D53" s="160">
        <v>3569</v>
      </c>
      <c r="E53" s="160">
        <v>4135</v>
      </c>
      <c r="F53" s="160">
        <v>21784</v>
      </c>
      <c r="G53" s="161">
        <v>6906</v>
      </c>
      <c r="I53" s="119"/>
      <c r="J53" s="119"/>
    </row>
    <row r="54" spans="1:10" ht="12.75">
      <c r="A54" s="68" t="s">
        <v>47</v>
      </c>
      <c r="B54" s="69">
        <f aca="true" t="shared" si="5" ref="B54:G54">SUM(B45:B53)</f>
        <v>2862</v>
      </c>
      <c r="C54" s="149">
        <f t="shared" si="1"/>
        <v>301756</v>
      </c>
      <c r="D54" s="8">
        <f t="shared" si="5"/>
        <v>36159</v>
      </c>
      <c r="E54" s="8">
        <f t="shared" si="5"/>
        <v>28349</v>
      </c>
      <c r="F54" s="8">
        <f t="shared" si="5"/>
        <v>185243</v>
      </c>
      <c r="G54" s="27">
        <f t="shared" si="5"/>
        <v>52005</v>
      </c>
      <c r="I54" s="119"/>
      <c r="J54" s="119"/>
    </row>
    <row r="55" spans="1:10" ht="13.5" thickBot="1">
      <c r="A55" s="70"/>
      <c r="B55" s="23"/>
      <c r="C55" s="153">
        <f t="shared" si="1"/>
        <v>0</v>
      </c>
      <c r="D55" s="10"/>
      <c r="E55" s="10"/>
      <c r="F55" s="10"/>
      <c r="G55" s="24"/>
      <c r="I55" s="119"/>
      <c r="J55" s="119"/>
    </row>
    <row r="56" spans="1:10" ht="12.75">
      <c r="A56" s="123" t="s">
        <v>37</v>
      </c>
      <c r="B56" s="162">
        <v>74</v>
      </c>
      <c r="C56" s="149">
        <f t="shared" si="1"/>
        <v>3090</v>
      </c>
      <c r="D56" s="163">
        <v>274</v>
      </c>
      <c r="E56" s="163">
        <v>268</v>
      </c>
      <c r="F56" s="163">
        <v>2157</v>
      </c>
      <c r="G56" s="164">
        <v>391</v>
      </c>
      <c r="I56" s="119"/>
      <c r="J56" s="120"/>
    </row>
    <row r="57" spans="1:10" ht="13.5" thickBot="1">
      <c r="A57" s="70"/>
      <c r="B57" s="165"/>
      <c r="C57" s="166"/>
      <c r="D57" s="166"/>
      <c r="E57" s="166"/>
      <c r="F57" s="166"/>
      <c r="G57" s="167"/>
      <c r="I57" s="112"/>
      <c r="J57" s="67"/>
    </row>
    <row r="58" spans="1:10" ht="12.75">
      <c r="A58" s="28" t="s">
        <v>48</v>
      </c>
      <c r="B58" s="65">
        <v>129</v>
      </c>
      <c r="C58" s="154">
        <f t="shared" si="1"/>
        <v>24469</v>
      </c>
      <c r="D58" s="29">
        <v>5971</v>
      </c>
      <c r="E58" s="4">
        <v>4640</v>
      </c>
      <c r="F58" s="4">
        <v>10906</v>
      </c>
      <c r="G58" s="5">
        <v>2952</v>
      </c>
      <c r="I58" s="112"/>
      <c r="J58" s="67"/>
    </row>
    <row r="59" spans="1:10" ht="12.75">
      <c r="A59" s="32" t="s">
        <v>49</v>
      </c>
      <c r="B59" s="66">
        <v>116</v>
      </c>
      <c r="C59" s="155">
        <f t="shared" si="1"/>
        <v>4347</v>
      </c>
      <c r="D59" s="25">
        <v>441</v>
      </c>
      <c r="E59" s="6">
        <v>591</v>
      </c>
      <c r="F59" s="6">
        <v>2666</v>
      </c>
      <c r="G59" s="7">
        <v>649</v>
      </c>
      <c r="I59" s="112"/>
      <c r="J59" s="67"/>
    </row>
    <row r="60" spans="1:10" ht="12.75">
      <c r="A60" s="34" t="s">
        <v>50</v>
      </c>
      <c r="B60" s="66">
        <v>119</v>
      </c>
      <c r="C60" s="155">
        <f t="shared" si="1"/>
        <v>23946</v>
      </c>
      <c r="D60" s="25">
        <v>2675</v>
      </c>
      <c r="E60" s="6">
        <v>3220</v>
      </c>
      <c r="F60" s="6">
        <v>13830</v>
      </c>
      <c r="G60" s="7">
        <v>4221</v>
      </c>
      <c r="I60" s="112"/>
      <c r="J60" s="67"/>
    </row>
    <row r="61" spans="1:10" ht="12.75">
      <c r="A61" s="34" t="s">
        <v>51</v>
      </c>
      <c r="B61" s="66">
        <v>5</v>
      </c>
      <c r="C61" s="155">
        <f t="shared" si="1"/>
        <v>522</v>
      </c>
      <c r="D61" s="25">
        <v>520</v>
      </c>
      <c r="E61" s="6">
        <v>0</v>
      </c>
      <c r="F61" s="6">
        <v>2</v>
      </c>
      <c r="G61" s="7">
        <v>0</v>
      </c>
      <c r="I61" s="112"/>
      <c r="J61" s="67"/>
    </row>
    <row r="62" spans="1:10" ht="12.75">
      <c r="A62" s="34" t="s">
        <v>52</v>
      </c>
      <c r="B62" s="66">
        <v>1020</v>
      </c>
      <c r="C62" s="155">
        <f t="shared" si="1"/>
        <v>82029</v>
      </c>
      <c r="D62" s="25">
        <v>12822</v>
      </c>
      <c r="E62" s="6">
        <v>8187</v>
      </c>
      <c r="F62" s="6">
        <v>45510</v>
      </c>
      <c r="G62" s="7">
        <v>15510</v>
      </c>
      <c r="I62" s="112"/>
      <c r="J62" s="67"/>
    </row>
    <row r="63" spans="1:10" ht="12.75">
      <c r="A63" s="39" t="s">
        <v>53</v>
      </c>
      <c r="B63" s="69">
        <f aca="true" t="shared" si="6" ref="B63:G63">SUM(B58:B62)</f>
        <v>1389</v>
      </c>
      <c r="C63" s="149">
        <f t="shared" si="1"/>
        <v>135313</v>
      </c>
      <c r="D63" s="26">
        <f t="shared" si="6"/>
        <v>22429</v>
      </c>
      <c r="E63" s="8">
        <f t="shared" si="6"/>
        <v>16638</v>
      </c>
      <c r="F63" s="8">
        <f t="shared" si="6"/>
        <v>72914</v>
      </c>
      <c r="G63" s="9">
        <f t="shared" si="6"/>
        <v>23332</v>
      </c>
      <c r="I63" s="112"/>
      <c r="J63" s="67"/>
    </row>
    <row r="64" spans="1:10" ht="13.5" thickBot="1">
      <c r="A64" s="58"/>
      <c r="B64" s="23"/>
      <c r="C64" s="153">
        <f t="shared" si="1"/>
        <v>0</v>
      </c>
      <c r="D64" s="41"/>
      <c r="E64" s="10"/>
      <c r="F64" s="10"/>
      <c r="G64" s="11"/>
      <c r="I64" s="112"/>
      <c r="J64" s="67"/>
    </row>
    <row r="65" spans="1:10" ht="12.75">
      <c r="A65" s="28" t="s">
        <v>54</v>
      </c>
      <c r="B65" s="65">
        <v>59</v>
      </c>
      <c r="C65" s="154">
        <f t="shared" si="1"/>
        <v>6359</v>
      </c>
      <c r="D65" s="29">
        <v>993</v>
      </c>
      <c r="E65" s="4">
        <v>899</v>
      </c>
      <c r="F65" s="4">
        <v>3358</v>
      </c>
      <c r="G65" s="5">
        <v>1109</v>
      </c>
      <c r="I65" s="112"/>
      <c r="J65" s="67"/>
    </row>
    <row r="66" spans="1:10" ht="12.75">
      <c r="A66" s="32" t="s">
        <v>55</v>
      </c>
      <c r="B66" s="66">
        <v>314</v>
      </c>
      <c r="C66" s="155">
        <f t="shared" si="1"/>
        <v>32976</v>
      </c>
      <c r="D66" s="25">
        <v>2181</v>
      </c>
      <c r="E66" s="6">
        <v>2278</v>
      </c>
      <c r="F66" s="6">
        <v>20565</v>
      </c>
      <c r="G66" s="7">
        <v>7952</v>
      </c>
      <c r="I66" s="112"/>
      <c r="J66" s="67"/>
    </row>
    <row r="67" spans="1:10" ht="12.75">
      <c r="A67" s="34" t="s">
        <v>56</v>
      </c>
      <c r="B67" s="66">
        <v>222</v>
      </c>
      <c r="C67" s="155">
        <f t="shared" si="1"/>
        <v>36278</v>
      </c>
      <c r="D67" s="25">
        <v>2421</v>
      </c>
      <c r="E67" s="6">
        <v>4340</v>
      </c>
      <c r="F67" s="6">
        <v>23899</v>
      </c>
      <c r="G67" s="7">
        <v>5618</v>
      </c>
      <c r="I67" s="112"/>
      <c r="J67" s="67"/>
    </row>
    <row r="68" spans="1:10" ht="12.75">
      <c r="A68" s="39" t="s">
        <v>57</v>
      </c>
      <c r="B68" s="69">
        <f aca="true" t="shared" si="7" ref="B68:G68">SUM(B65:B67)</f>
        <v>595</v>
      </c>
      <c r="C68" s="149">
        <f t="shared" si="1"/>
        <v>75613</v>
      </c>
      <c r="D68" s="26">
        <f t="shared" si="7"/>
        <v>5595</v>
      </c>
      <c r="E68" s="8">
        <f t="shared" si="7"/>
        <v>7517</v>
      </c>
      <c r="F68" s="8">
        <f t="shared" si="7"/>
        <v>47822</v>
      </c>
      <c r="G68" s="9">
        <f t="shared" si="7"/>
        <v>14679</v>
      </c>
      <c r="I68" s="112"/>
      <c r="J68" s="67"/>
    </row>
    <row r="69" spans="1:10" ht="13.5" thickBot="1">
      <c r="A69" s="58"/>
      <c r="B69" s="23"/>
      <c r="C69" s="153">
        <f t="shared" si="1"/>
        <v>0</v>
      </c>
      <c r="D69" s="41"/>
      <c r="E69" s="10"/>
      <c r="F69" s="10"/>
      <c r="G69" s="11"/>
      <c r="I69" s="112"/>
      <c r="J69" s="67"/>
    </row>
    <row r="70" spans="1:10" ht="12.75">
      <c r="A70" s="123" t="s">
        <v>58</v>
      </c>
      <c r="B70" s="168">
        <v>1571</v>
      </c>
      <c r="C70" s="169">
        <f t="shared" si="1"/>
        <v>139443</v>
      </c>
      <c r="D70" s="170">
        <v>11647</v>
      </c>
      <c r="E70" s="171">
        <v>6930</v>
      </c>
      <c r="F70" s="170">
        <v>94579</v>
      </c>
      <c r="G70" s="172">
        <v>26287</v>
      </c>
      <c r="I70" s="119"/>
      <c r="J70" s="119"/>
    </row>
    <row r="71" spans="1:10" ht="13.5" thickBot="1">
      <c r="A71" s="58"/>
      <c r="B71" s="23"/>
      <c r="C71" s="173">
        <f t="shared" si="1"/>
        <v>0</v>
      </c>
      <c r="D71" s="10"/>
      <c r="E71" s="16"/>
      <c r="F71" s="10"/>
      <c r="G71" s="24"/>
      <c r="I71" s="119"/>
      <c r="J71" s="119"/>
    </row>
    <row r="72" spans="1:7" ht="12.75">
      <c r="A72" s="28" t="s">
        <v>59</v>
      </c>
      <c r="B72" s="65">
        <v>81</v>
      </c>
      <c r="C72" s="154">
        <f t="shared" si="1"/>
        <v>8046</v>
      </c>
      <c r="D72" s="29">
        <v>155</v>
      </c>
      <c r="E72" s="4">
        <v>117</v>
      </c>
      <c r="F72" s="4">
        <v>855</v>
      </c>
      <c r="G72" s="5">
        <v>6919</v>
      </c>
    </row>
    <row r="73" spans="1:7" ht="12.75">
      <c r="A73" s="34" t="s">
        <v>60</v>
      </c>
      <c r="B73" s="66">
        <v>59</v>
      </c>
      <c r="C73" s="155">
        <f t="shared" si="1"/>
        <v>2656</v>
      </c>
      <c r="D73" s="25">
        <v>0</v>
      </c>
      <c r="E73" s="6">
        <v>450</v>
      </c>
      <c r="F73" s="6">
        <v>470</v>
      </c>
      <c r="G73" s="7">
        <v>1736</v>
      </c>
    </row>
    <row r="74" spans="1:7" ht="12.75">
      <c r="A74" s="39" t="s">
        <v>61</v>
      </c>
      <c r="B74" s="69">
        <f aca="true" t="shared" si="8" ref="B74:G74">SUM(B72:B73)</f>
        <v>140</v>
      </c>
      <c r="C74" s="155">
        <f t="shared" si="1"/>
        <v>10702</v>
      </c>
      <c r="D74" s="26">
        <f t="shared" si="8"/>
        <v>155</v>
      </c>
      <c r="E74" s="8">
        <f t="shared" si="8"/>
        <v>567</v>
      </c>
      <c r="F74" s="8">
        <f t="shared" si="8"/>
        <v>1325</v>
      </c>
      <c r="G74" s="9">
        <f t="shared" si="8"/>
        <v>8655</v>
      </c>
    </row>
    <row r="75" spans="1:7" ht="13.5" thickBot="1">
      <c r="A75" s="58"/>
      <c r="B75" s="23"/>
      <c r="C75" s="153">
        <f t="shared" si="1"/>
        <v>0</v>
      </c>
      <c r="D75" s="41"/>
      <c r="E75" s="10"/>
      <c r="F75" s="10"/>
      <c r="G75" s="11"/>
    </row>
    <row r="76" spans="1:7" ht="12.75">
      <c r="A76" s="64" t="s">
        <v>62</v>
      </c>
      <c r="B76" s="132">
        <v>257</v>
      </c>
      <c r="C76" s="154">
        <f t="shared" si="1"/>
        <v>28661</v>
      </c>
      <c r="D76" s="75">
        <v>4361</v>
      </c>
      <c r="E76" s="75">
        <v>3590</v>
      </c>
      <c r="F76" s="75">
        <v>16568</v>
      </c>
      <c r="G76" s="76">
        <v>4142</v>
      </c>
    </row>
    <row r="77" spans="1:7" ht="12.75" customHeight="1">
      <c r="A77" s="32" t="s">
        <v>63</v>
      </c>
      <c r="B77" s="133">
        <v>45</v>
      </c>
      <c r="C77" s="155">
        <f t="shared" si="1"/>
        <v>1486</v>
      </c>
      <c r="D77" s="72">
        <v>178</v>
      </c>
      <c r="E77" s="72">
        <v>193</v>
      </c>
      <c r="F77" s="72">
        <v>892</v>
      </c>
      <c r="G77" s="77">
        <v>223</v>
      </c>
    </row>
    <row r="78" spans="1:7" ht="12.75" customHeight="1">
      <c r="A78" s="32" t="s">
        <v>64</v>
      </c>
      <c r="B78" s="133">
        <v>105</v>
      </c>
      <c r="C78" s="155">
        <f t="shared" si="1"/>
        <v>3998</v>
      </c>
      <c r="D78" s="72">
        <v>480</v>
      </c>
      <c r="E78" s="72">
        <v>520</v>
      </c>
      <c r="F78" s="72">
        <v>2398</v>
      </c>
      <c r="G78" s="77">
        <v>600</v>
      </c>
    </row>
    <row r="79" spans="1:7" ht="12.75" customHeight="1">
      <c r="A79" s="34" t="s">
        <v>65</v>
      </c>
      <c r="B79" s="133">
        <v>165</v>
      </c>
      <c r="C79" s="155">
        <f t="shared" si="1"/>
        <v>14847</v>
      </c>
      <c r="D79" s="72">
        <v>1783</v>
      </c>
      <c r="E79" s="72">
        <v>1930</v>
      </c>
      <c r="F79" s="72">
        <v>8907</v>
      </c>
      <c r="G79" s="77">
        <v>2227</v>
      </c>
    </row>
    <row r="80" spans="1:7" ht="12.75">
      <c r="A80" s="34" t="s">
        <v>66</v>
      </c>
      <c r="B80" s="133">
        <v>4</v>
      </c>
      <c r="C80" s="155">
        <f t="shared" si="1"/>
        <v>386</v>
      </c>
      <c r="D80" s="72">
        <v>46</v>
      </c>
      <c r="E80" s="72">
        <v>50</v>
      </c>
      <c r="F80" s="72">
        <v>232</v>
      </c>
      <c r="G80" s="77">
        <v>58</v>
      </c>
    </row>
    <row r="81" spans="1:7" ht="12.75">
      <c r="A81" s="32" t="s">
        <v>67</v>
      </c>
      <c r="B81" s="133">
        <v>170</v>
      </c>
      <c r="C81" s="155">
        <f t="shared" si="1"/>
        <v>20232</v>
      </c>
      <c r="D81" s="72">
        <v>6178</v>
      </c>
      <c r="E81" s="72">
        <v>2076</v>
      </c>
      <c r="F81" s="72">
        <v>9582</v>
      </c>
      <c r="G81" s="77">
        <v>2396</v>
      </c>
    </row>
    <row r="82" spans="1:7" ht="12.75">
      <c r="A82" s="32" t="s">
        <v>68</v>
      </c>
      <c r="B82" s="133">
        <v>289</v>
      </c>
      <c r="C82" s="155">
        <f aca="true" t="shared" si="9" ref="C82:C89">D82+E82+F82+G82</f>
        <v>28274</v>
      </c>
      <c r="D82" s="72">
        <v>3393</v>
      </c>
      <c r="E82" s="72">
        <v>3676</v>
      </c>
      <c r="F82" s="72">
        <v>16964</v>
      </c>
      <c r="G82" s="77">
        <v>4241</v>
      </c>
    </row>
    <row r="83" spans="1:7" ht="12.75">
      <c r="A83" s="34" t="s">
        <v>69</v>
      </c>
      <c r="B83" s="133">
        <v>374</v>
      </c>
      <c r="C83" s="155">
        <f t="shared" si="9"/>
        <v>36410</v>
      </c>
      <c r="D83" s="72">
        <v>4369</v>
      </c>
      <c r="E83" s="72">
        <v>4733</v>
      </c>
      <c r="F83" s="72">
        <v>21846</v>
      </c>
      <c r="G83" s="77">
        <v>5462</v>
      </c>
    </row>
    <row r="84" spans="1:7" ht="12.75">
      <c r="A84" s="39" t="s">
        <v>70</v>
      </c>
      <c r="B84" s="69">
        <f aca="true" t="shared" si="10" ref="B84:G84">SUM(B76:B83)</f>
        <v>1409</v>
      </c>
      <c r="C84" s="149">
        <f t="shared" si="9"/>
        <v>134294</v>
      </c>
      <c r="D84" s="26">
        <f t="shared" si="10"/>
        <v>20788</v>
      </c>
      <c r="E84" s="8">
        <f t="shared" si="10"/>
        <v>16768</v>
      </c>
      <c r="F84" s="8">
        <f t="shared" si="10"/>
        <v>77389</v>
      </c>
      <c r="G84" s="9">
        <f t="shared" si="10"/>
        <v>19349</v>
      </c>
    </row>
    <row r="85" spans="1:7" ht="13.5" thickBot="1">
      <c r="A85" s="58"/>
      <c r="B85" s="23"/>
      <c r="C85" s="153">
        <f t="shared" si="9"/>
        <v>0</v>
      </c>
      <c r="D85" s="41"/>
      <c r="E85" s="10"/>
      <c r="F85" s="10"/>
      <c r="G85" s="11"/>
    </row>
    <row r="86" spans="1:7" ht="12.75">
      <c r="A86" s="28" t="s">
        <v>71</v>
      </c>
      <c r="B86" s="65">
        <v>302</v>
      </c>
      <c r="C86" s="154">
        <f t="shared" si="9"/>
        <v>3943</v>
      </c>
      <c r="D86" s="29">
        <v>969</v>
      </c>
      <c r="E86" s="4">
        <v>477</v>
      </c>
      <c r="F86" s="4">
        <v>1704</v>
      </c>
      <c r="G86" s="5">
        <v>793</v>
      </c>
    </row>
    <row r="87" spans="1:7" ht="12.75">
      <c r="A87" s="34" t="s">
        <v>72</v>
      </c>
      <c r="B87" s="66">
        <v>153</v>
      </c>
      <c r="C87" s="155">
        <f t="shared" si="9"/>
        <v>4605</v>
      </c>
      <c r="D87" s="25">
        <v>688</v>
      </c>
      <c r="E87" s="6">
        <v>792</v>
      </c>
      <c r="F87" s="6">
        <v>2300</v>
      </c>
      <c r="G87" s="7">
        <v>825</v>
      </c>
    </row>
    <row r="88" spans="1:7" ht="13.5" thickBot="1">
      <c r="A88" s="58" t="s">
        <v>73</v>
      </c>
      <c r="B88" s="23">
        <f aca="true" t="shared" si="11" ref="B88:G88">SUM(B86:B87)</f>
        <v>455</v>
      </c>
      <c r="C88" s="174">
        <f t="shared" si="9"/>
        <v>8548</v>
      </c>
      <c r="D88" s="41">
        <f t="shared" si="11"/>
        <v>1657</v>
      </c>
      <c r="E88" s="10">
        <f t="shared" si="11"/>
        <v>1269</v>
      </c>
      <c r="F88" s="10">
        <f t="shared" si="11"/>
        <v>4004</v>
      </c>
      <c r="G88" s="11">
        <f t="shared" si="11"/>
        <v>1618</v>
      </c>
    </row>
    <row r="89" spans="1:7" ht="13.5" thickBot="1">
      <c r="A89" s="15"/>
      <c r="B89" s="10"/>
      <c r="C89" s="153">
        <f t="shared" si="9"/>
        <v>0</v>
      </c>
      <c r="D89" s="41"/>
      <c r="E89" s="10"/>
      <c r="F89" s="10"/>
      <c r="G89" s="11"/>
    </row>
    <row r="90" spans="1:7" ht="13.5" thickBot="1">
      <c r="A90" s="73" t="s">
        <v>74</v>
      </c>
      <c r="B90" s="10">
        <f aca="true" t="shared" si="12" ref="B90:G90">B17+B19+B21+B26+B28+B30+B35+B41+B43+B54+B63+B68+B70+B84+B88+B56+B74</f>
        <v>16360.485931092648</v>
      </c>
      <c r="C90" s="41">
        <f t="shared" si="12"/>
        <v>1998535.4098046802</v>
      </c>
      <c r="D90" s="41">
        <f t="shared" si="12"/>
        <v>203494.0522024816</v>
      </c>
      <c r="E90" s="41">
        <f t="shared" si="12"/>
        <v>215025.79111694056</v>
      </c>
      <c r="F90" s="41">
        <f t="shared" si="12"/>
        <v>1178381.972204635</v>
      </c>
      <c r="G90" s="41">
        <f t="shared" si="12"/>
        <v>401633.5942806232</v>
      </c>
    </row>
    <row r="91" spans="1:7" ht="12.75">
      <c r="A91" s="74" t="s">
        <v>88</v>
      </c>
      <c r="B91" s="45"/>
      <c r="C91" s="45"/>
      <c r="D91" s="45"/>
      <c r="E91" s="45"/>
      <c r="F91" s="45"/>
      <c r="G91" s="45"/>
    </row>
  </sheetData>
  <sheetProtection/>
  <mergeCells count="13">
    <mergeCell ref="A5:G5"/>
    <mergeCell ref="A6:G6"/>
    <mergeCell ref="A7:G7"/>
    <mergeCell ref="A8:A12"/>
    <mergeCell ref="B8:B12"/>
    <mergeCell ref="C8:G8"/>
    <mergeCell ref="C9:C12"/>
    <mergeCell ref="D9:E9"/>
    <mergeCell ref="F9:G9"/>
    <mergeCell ref="D10:D12"/>
    <mergeCell ref="E10:E12"/>
    <mergeCell ref="F10:F12"/>
    <mergeCell ref="G10:G12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2" r:id="rId2"/>
  <ignoredErrors>
    <ignoredError sqref="C84 C88 C68 C74 C63 C41 C54 C35 C26 C1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6"/>
  <sheetViews>
    <sheetView showZeros="0" tabSelected="1" zoomScale="85" zoomScaleNormal="85" zoomScalePageLayoutView="0" workbookViewId="0" topLeftCell="A1">
      <selection activeCell="A1" sqref="A1:IV1"/>
    </sheetView>
  </sheetViews>
  <sheetFormatPr defaultColWidth="11.421875" defaultRowHeight="15"/>
  <cols>
    <col min="1" max="1" width="28.7109375" style="20" customWidth="1"/>
    <col min="2" max="2" width="16.28125" style="20" customWidth="1"/>
    <col min="3" max="7" width="15.7109375" style="20" customWidth="1"/>
    <col min="8" max="16384" width="11.421875" style="20" customWidth="1"/>
  </cols>
  <sheetData>
    <row r="2" ht="15">
      <c r="C2" s="78" t="s">
        <v>0</v>
      </c>
    </row>
    <row r="3" ht="12.75">
      <c r="C3" s="3" t="s">
        <v>1</v>
      </c>
    </row>
    <row r="4" ht="12.75"/>
    <row r="5" spans="1:7" s="79" customFormat="1" ht="18">
      <c r="A5" s="343" t="s">
        <v>92</v>
      </c>
      <c r="B5" s="343"/>
      <c r="C5" s="343"/>
      <c r="D5" s="343"/>
      <c r="E5" s="343"/>
      <c r="F5" s="343"/>
      <c r="G5" s="343"/>
    </row>
    <row r="6" spans="3:4" ht="12.75">
      <c r="C6" s="344" t="s">
        <v>93</v>
      </c>
      <c r="D6" s="344"/>
    </row>
    <row r="7" spans="1:7" ht="13.5" customHeight="1">
      <c r="A7" s="345" t="s">
        <v>94</v>
      </c>
      <c r="B7" s="345"/>
      <c r="C7" s="345"/>
      <c r="D7" s="345"/>
      <c r="E7" s="345"/>
      <c r="F7" s="345"/>
      <c r="G7" s="345"/>
    </row>
    <row r="8" spans="1:8" ht="15.75" thickBot="1">
      <c r="A8" s="80"/>
      <c r="B8" s="81"/>
      <c r="C8" s="81"/>
      <c r="D8" s="81"/>
      <c r="E8" s="81"/>
      <c r="F8" s="81"/>
      <c r="G8" s="81"/>
      <c r="H8" s="82"/>
    </row>
    <row r="9" spans="1:8" ht="12.75">
      <c r="A9" s="83" t="s">
        <v>95</v>
      </c>
      <c r="B9" s="84"/>
      <c r="C9" s="85"/>
      <c r="D9" s="86" t="s">
        <v>96</v>
      </c>
      <c r="E9" s="346" t="s">
        <v>97</v>
      </c>
      <c r="F9" s="347"/>
      <c r="G9" s="347"/>
      <c r="H9" s="87"/>
    </row>
    <row r="10" spans="1:8" ht="12.75">
      <c r="A10" s="88" t="s">
        <v>98</v>
      </c>
      <c r="B10" s="89" t="s">
        <v>99</v>
      </c>
      <c r="C10" s="89" t="s">
        <v>7</v>
      </c>
      <c r="D10" s="89" t="s">
        <v>100</v>
      </c>
      <c r="E10" s="89"/>
      <c r="F10" s="90" t="s">
        <v>90</v>
      </c>
      <c r="G10" s="90" t="s">
        <v>91</v>
      </c>
      <c r="H10" s="91" t="s">
        <v>101</v>
      </c>
    </row>
    <row r="11" spans="1:8" ht="13.5" thickBot="1">
      <c r="A11" s="92"/>
      <c r="B11" s="93"/>
      <c r="C11" s="94"/>
      <c r="D11" s="94" t="s">
        <v>102</v>
      </c>
      <c r="E11" s="95" t="s">
        <v>99</v>
      </c>
      <c r="F11" s="96" t="s">
        <v>102</v>
      </c>
      <c r="G11" s="94" t="s">
        <v>102</v>
      </c>
      <c r="H11" s="97"/>
    </row>
    <row r="12" spans="1:8" ht="12.75">
      <c r="A12" s="98"/>
      <c r="B12" s="191"/>
      <c r="C12" s="192"/>
      <c r="D12" s="193"/>
      <c r="E12" s="192"/>
      <c r="F12" s="193"/>
      <c r="G12" s="193"/>
      <c r="H12" s="194"/>
    </row>
    <row r="13" spans="1:8" ht="12.75">
      <c r="A13" s="99" t="s">
        <v>103</v>
      </c>
      <c r="B13" s="195">
        <f>+C13+D13+E13+B53+C53</f>
        <v>258</v>
      </c>
      <c r="C13" s="196">
        <v>20</v>
      </c>
      <c r="D13" s="197">
        <v>37</v>
      </c>
      <c r="E13" s="196">
        <f>F13+G13+H13</f>
        <v>108</v>
      </c>
      <c r="F13" s="197">
        <v>55</v>
      </c>
      <c r="G13" s="197">
        <v>15</v>
      </c>
      <c r="H13" s="198">
        <v>38</v>
      </c>
    </row>
    <row r="14" spans="1:8" ht="12.75" customHeight="1" thickBot="1">
      <c r="A14" s="100" t="s">
        <v>103</v>
      </c>
      <c r="B14" s="199">
        <f>+C14+D14+E14+B54+C54</f>
        <v>258</v>
      </c>
      <c r="C14" s="200">
        <f>C13</f>
        <v>20</v>
      </c>
      <c r="D14" s="180">
        <f>D13</f>
        <v>37</v>
      </c>
      <c r="E14" s="200">
        <f>F14+G14+H14</f>
        <v>108</v>
      </c>
      <c r="F14" s="180">
        <f>F13</f>
        <v>55</v>
      </c>
      <c r="G14" s="180">
        <f>G13</f>
        <v>15</v>
      </c>
      <c r="H14" s="201">
        <f>H13</f>
        <v>38</v>
      </c>
    </row>
    <row r="15" spans="1:8" ht="12.75" customHeight="1">
      <c r="A15" s="101"/>
      <c r="B15" s="202"/>
      <c r="C15" s="203"/>
      <c r="D15" s="203"/>
      <c r="E15" s="204"/>
      <c r="F15" s="203"/>
      <c r="G15" s="203"/>
      <c r="H15" s="194"/>
    </row>
    <row r="16" spans="1:8" ht="12.75" customHeight="1">
      <c r="A16" s="102" t="s">
        <v>104</v>
      </c>
      <c r="B16" s="205">
        <f aca="true" t="shared" si="0" ref="B16:B24">+C16+D16+E16+B56+C56</f>
        <v>69816</v>
      </c>
      <c r="C16" s="160">
        <v>5363</v>
      </c>
      <c r="D16" s="160">
        <v>19204</v>
      </c>
      <c r="E16" s="195">
        <f>F16+G16+H16</f>
        <v>43519</v>
      </c>
      <c r="F16" s="160">
        <v>12474</v>
      </c>
      <c r="G16" s="160">
        <v>11562</v>
      </c>
      <c r="H16" s="161">
        <v>19483</v>
      </c>
    </row>
    <row r="17" spans="1:8" ht="12.75" customHeight="1">
      <c r="A17" s="102" t="s">
        <v>105</v>
      </c>
      <c r="B17" s="205">
        <f t="shared" si="0"/>
        <v>94</v>
      </c>
      <c r="C17" s="160">
        <v>6</v>
      </c>
      <c r="D17" s="160">
        <v>0</v>
      </c>
      <c r="E17" s="195">
        <f>F17+G17+H17</f>
        <v>84</v>
      </c>
      <c r="F17" s="160">
        <v>4</v>
      </c>
      <c r="G17" s="160">
        <v>0</v>
      </c>
      <c r="H17" s="161">
        <v>80</v>
      </c>
    </row>
    <row r="18" spans="1:8" ht="12.75">
      <c r="A18" s="102" t="s">
        <v>106</v>
      </c>
      <c r="B18" s="205">
        <f t="shared" si="0"/>
        <v>3360</v>
      </c>
      <c r="C18" s="160">
        <v>0</v>
      </c>
      <c r="D18" s="160">
        <v>0</v>
      </c>
      <c r="E18" s="195">
        <f>F18+G18+H18</f>
        <v>3360</v>
      </c>
      <c r="F18" s="160">
        <v>2360</v>
      </c>
      <c r="G18" s="160">
        <v>1000</v>
      </c>
      <c r="H18" s="161">
        <v>0</v>
      </c>
    </row>
    <row r="19" spans="1:8" ht="12.75">
      <c r="A19" s="102" t="s">
        <v>107</v>
      </c>
      <c r="B19" s="205">
        <f t="shared" si="0"/>
        <v>0</v>
      </c>
      <c r="C19" s="160">
        <v>0</v>
      </c>
      <c r="D19" s="160">
        <v>0</v>
      </c>
      <c r="E19" s="195">
        <f>F19+G19+H19</f>
        <v>0</v>
      </c>
      <c r="F19" s="160">
        <v>0</v>
      </c>
      <c r="G19" s="160">
        <v>0</v>
      </c>
      <c r="H19" s="161">
        <v>0</v>
      </c>
    </row>
    <row r="20" spans="1:8" ht="12.75">
      <c r="A20" s="102" t="s">
        <v>108</v>
      </c>
      <c r="B20" s="205">
        <f t="shared" si="0"/>
        <v>433923</v>
      </c>
      <c r="C20" s="160">
        <v>142953</v>
      </c>
      <c r="D20" s="160">
        <v>53771</v>
      </c>
      <c r="E20" s="195">
        <f aca="true" t="shared" si="1" ref="E20:E25">F20+G20+H20</f>
        <v>186445</v>
      </c>
      <c r="F20" s="160">
        <v>53546</v>
      </c>
      <c r="G20" s="160">
        <v>59743</v>
      </c>
      <c r="H20" s="161">
        <v>73156</v>
      </c>
    </row>
    <row r="21" spans="1:8" ht="12.75">
      <c r="A21" s="102" t="s">
        <v>109</v>
      </c>
      <c r="B21" s="205">
        <f t="shared" si="0"/>
        <v>109897</v>
      </c>
      <c r="C21" s="160">
        <v>30832</v>
      </c>
      <c r="D21" s="160">
        <v>16598</v>
      </c>
      <c r="E21" s="195">
        <f t="shared" si="1"/>
        <v>51203</v>
      </c>
      <c r="F21" s="160">
        <v>11435</v>
      </c>
      <c r="G21" s="160">
        <v>25300</v>
      </c>
      <c r="H21" s="161">
        <v>14468</v>
      </c>
    </row>
    <row r="22" spans="1:8" ht="12.75">
      <c r="A22" s="103" t="s">
        <v>110</v>
      </c>
      <c r="B22" s="205">
        <f t="shared" si="0"/>
        <v>6566</v>
      </c>
      <c r="C22" s="160">
        <v>1230</v>
      </c>
      <c r="D22" s="160">
        <v>2650</v>
      </c>
      <c r="E22" s="195">
        <f t="shared" si="1"/>
        <v>2686</v>
      </c>
      <c r="F22" s="160">
        <v>2060</v>
      </c>
      <c r="G22" s="160">
        <v>0</v>
      </c>
      <c r="H22" s="161">
        <v>626</v>
      </c>
    </row>
    <row r="23" spans="1:8" ht="12.75">
      <c r="A23" s="102" t="s">
        <v>111</v>
      </c>
      <c r="B23" s="205">
        <f t="shared" si="0"/>
        <v>24055</v>
      </c>
      <c r="C23" s="160">
        <v>7784</v>
      </c>
      <c r="D23" s="160">
        <v>1960</v>
      </c>
      <c r="E23" s="195">
        <f t="shared" si="1"/>
        <v>11037</v>
      </c>
      <c r="F23" s="160">
        <v>4580</v>
      </c>
      <c r="G23" s="160">
        <v>6089</v>
      </c>
      <c r="H23" s="161">
        <v>368</v>
      </c>
    </row>
    <row r="24" spans="1:8" ht="12.75">
      <c r="A24" s="102" t="s">
        <v>112</v>
      </c>
      <c r="B24" s="205">
        <f t="shared" si="0"/>
        <v>30366</v>
      </c>
      <c r="C24" s="160">
        <v>1573</v>
      </c>
      <c r="D24" s="160">
        <v>5061</v>
      </c>
      <c r="E24" s="195">
        <f t="shared" si="1"/>
        <v>22861</v>
      </c>
      <c r="F24" s="160">
        <v>7536</v>
      </c>
      <c r="G24" s="160">
        <v>7551</v>
      </c>
      <c r="H24" s="161">
        <v>7774</v>
      </c>
    </row>
    <row r="25" spans="1:8" ht="13.5" thickBot="1">
      <c r="A25" s="104" t="s">
        <v>113</v>
      </c>
      <c r="B25" s="206">
        <f>SUM(B16:B24)</f>
        <v>678077</v>
      </c>
      <c r="C25" s="207">
        <f>SUM(C16:C24)</f>
        <v>189741</v>
      </c>
      <c r="D25" s="207">
        <f>SUM(D16:D24)</f>
        <v>99244</v>
      </c>
      <c r="E25" s="207">
        <f t="shared" si="1"/>
        <v>321195</v>
      </c>
      <c r="F25" s="207">
        <f>SUM(F16:F24)</f>
        <v>93995</v>
      </c>
      <c r="G25" s="207">
        <f>SUM(G16:G24)</f>
        <v>111245</v>
      </c>
      <c r="H25" s="208">
        <f>SUM(H16:H24)</f>
        <v>115955</v>
      </c>
    </row>
    <row r="26" spans="1:8" ht="12.75">
      <c r="A26" s="105"/>
      <c r="B26" s="204"/>
      <c r="C26" s="204"/>
      <c r="D26" s="209"/>
      <c r="E26" s="204"/>
      <c r="F26" s="210"/>
      <c r="G26" s="210"/>
      <c r="H26" s="194"/>
    </row>
    <row r="27" spans="1:8" ht="12.75">
      <c r="A27" s="102" t="s">
        <v>114</v>
      </c>
      <c r="B27" s="195">
        <f>+C27+D27+E27+B67+C67</f>
        <v>14191</v>
      </c>
      <c r="C27" s="211">
        <v>3229</v>
      </c>
      <c r="D27" s="212">
        <v>3888</v>
      </c>
      <c r="E27" s="195">
        <f>F27+G27+H27</f>
        <v>6286</v>
      </c>
      <c r="F27" s="213">
        <v>853</v>
      </c>
      <c r="G27" s="213">
        <v>1465</v>
      </c>
      <c r="H27" s="214">
        <v>3968</v>
      </c>
    </row>
    <row r="28" spans="1:8" ht="12.75" customHeight="1">
      <c r="A28" s="102" t="s">
        <v>115</v>
      </c>
      <c r="B28" s="195">
        <f>+C28+D28+E28+B68+C68</f>
        <v>53358</v>
      </c>
      <c r="C28" s="211">
        <v>14223</v>
      </c>
      <c r="D28" s="212">
        <v>10120</v>
      </c>
      <c r="E28" s="195">
        <f>F28+G28+H28</f>
        <v>23126</v>
      </c>
      <c r="F28" s="215">
        <v>10532</v>
      </c>
      <c r="G28" s="213">
        <v>7728</v>
      </c>
      <c r="H28" s="214">
        <v>4866</v>
      </c>
    </row>
    <row r="29" spans="1:8" ht="12.75" customHeight="1" thickBot="1">
      <c r="A29" s="104" t="s">
        <v>116</v>
      </c>
      <c r="B29" s="207">
        <f aca="true" t="shared" si="2" ref="B29:H29">SUM(B27:B28)</f>
        <v>67549</v>
      </c>
      <c r="C29" s="207">
        <f t="shared" si="2"/>
        <v>17452</v>
      </c>
      <c r="D29" s="207">
        <f t="shared" si="2"/>
        <v>14008</v>
      </c>
      <c r="E29" s="207">
        <f>F29+G29+H29</f>
        <v>29412</v>
      </c>
      <c r="F29" s="207">
        <f t="shared" si="2"/>
        <v>11385</v>
      </c>
      <c r="G29" s="216">
        <f t="shared" si="2"/>
        <v>9193</v>
      </c>
      <c r="H29" s="208">
        <f t="shared" si="2"/>
        <v>8834</v>
      </c>
    </row>
    <row r="30" spans="1:8" ht="12.75" customHeight="1">
      <c r="A30" s="105"/>
      <c r="B30" s="204"/>
      <c r="C30" s="204"/>
      <c r="D30" s="209"/>
      <c r="E30" s="204"/>
      <c r="F30" s="210"/>
      <c r="G30" s="210"/>
      <c r="H30" s="194"/>
    </row>
    <row r="31" spans="1:8" ht="12.75">
      <c r="A31" s="102" t="s">
        <v>117</v>
      </c>
      <c r="B31" s="195">
        <f>+C31+D31+E31+B71+C71</f>
        <v>884059</v>
      </c>
      <c r="C31" s="211">
        <v>302667</v>
      </c>
      <c r="D31" s="212">
        <v>43989</v>
      </c>
      <c r="E31" s="195">
        <f>F31+G31+H31</f>
        <v>422359</v>
      </c>
      <c r="F31" s="213">
        <v>25153</v>
      </c>
      <c r="G31" s="213">
        <v>384596</v>
      </c>
      <c r="H31" s="214">
        <v>12610</v>
      </c>
    </row>
    <row r="32" spans="1:8" ht="12.75">
      <c r="A32" s="102" t="s">
        <v>118</v>
      </c>
      <c r="B32" s="195">
        <f>+C32+D32+E32+B72+C72</f>
        <v>130430</v>
      </c>
      <c r="C32" s="211">
        <v>31078</v>
      </c>
      <c r="D32" s="212">
        <v>7928</v>
      </c>
      <c r="E32" s="195">
        <f>F32+G32+H32</f>
        <v>80285</v>
      </c>
      <c r="F32" s="213">
        <v>18904</v>
      </c>
      <c r="G32" s="213">
        <v>56155</v>
      </c>
      <c r="H32" s="214">
        <v>5226</v>
      </c>
    </row>
    <row r="33" spans="1:8" ht="13.5" thickBot="1">
      <c r="A33" s="104" t="s">
        <v>61</v>
      </c>
      <c r="B33" s="207">
        <f aca="true" t="shared" si="3" ref="B33:H33">SUM(B31:B32)</f>
        <v>1014489</v>
      </c>
      <c r="C33" s="207">
        <f t="shared" si="3"/>
        <v>333745</v>
      </c>
      <c r="D33" s="207">
        <f t="shared" si="3"/>
        <v>51917</v>
      </c>
      <c r="E33" s="207">
        <f t="shared" si="3"/>
        <v>502644</v>
      </c>
      <c r="F33" s="207">
        <f t="shared" si="3"/>
        <v>44057</v>
      </c>
      <c r="G33" s="207">
        <f t="shared" si="3"/>
        <v>440751</v>
      </c>
      <c r="H33" s="217">
        <f t="shared" si="3"/>
        <v>17836</v>
      </c>
    </row>
    <row r="34" spans="1:8" ht="12.75">
      <c r="A34" s="106"/>
      <c r="B34" s="218"/>
      <c r="C34" s="218"/>
      <c r="D34" s="219"/>
      <c r="E34" s="218"/>
      <c r="F34" s="219"/>
      <c r="G34" s="218"/>
      <c r="H34" s="194"/>
    </row>
    <row r="35" spans="1:8" ht="12.75">
      <c r="A35" s="102" t="s">
        <v>119</v>
      </c>
      <c r="B35" s="195">
        <f>C35+D35+E35+B75+C75</f>
        <v>4441</v>
      </c>
      <c r="C35" s="72">
        <v>283</v>
      </c>
      <c r="D35" s="72">
        <v>2589</v>
      </c>
      <c r="E35" s="195">
        <f>F35+G35+H35</f>
        <v>93</v>
      </c>
      <c r="F35" s="72">
        <v>25</v>
      </c>
      <c r="G35" s="72">
        <v>25</v>
      </c>
      <c r="H35" s="77">
        <v>43</v>
      </c>
    </row>
    <row r="36" spans="1:8" ht="12.75">
      <c r="A36" s="102" t="s">
        <v>120</v>
      </c>
      <c r="B36" s="195">
        <f aca="true" t="shared" si="4" ref="B36:B42">+C36+D36+E36+B76+C76</f>
        <v>29310</v>
      </c>
      <c r="C36" s="72">
        <v>3903</v>
      </c>
      <c r="D36" s="72">
        <v>8969</v>
      </c>
      <c r="E36" s="195">
        <f aca="true" t="shared" si="5" ref="E36:E43">F36+G36+H36</f>
        <v>10430</v>
      </c>
      <c r="F36" s="72">
        <v>1840</v>
      </c>
      <c r="G36" s="72">
        <v>3087</v>
      </c>
      <c r="H36" s="77">
        <v>5503</v>
      </c>
    </row>
    <row r="37" spans="1:8" ht="12.75">
      <c r="A37" s="102" t="s">
        <v>121</v>
      </c>
      <c r="B37" s="195">
        <f t="shared" si="4"/>
        <v>178522</v>
      </c>
      <c r="C37" s="72">
        <v>19955</v>
      </c>
      <c r="D37" s="72">
        <v>36814</v>
      </c>
      <c r="E37" s="195">
        <f t="shared" si="5"/>
        <v>99976</v>
      </c>
      <c r="F37" s="72">
        <v>14064</v>
      </c>
      <c r="G37" s="72">
        <v>22300</v>
      </c>
      <c r="H37" s="77">
        <v>63612</v>
      </c>
    </row>
    <row r="38" spans="1:8" ht="12.75">
      <c r="A38" s="102" t="s">
        <v>122</v>
      </c>
      <c r="B38" s="195">
        <f t="shared" si="4"/>
        <v>25371</v>
      </c>
      <c r="C38" s="72">
        <v>4774</v>
      </c>
      <c r="D38" s="72">
        <v>6134</v>
      </c>
      <c r="E38" s="195">
        <f t="shared" si="5"/>
        <v>10752</v>
      </c>
      <c r="F38" s="72">
        <v>2855</v>
      </c>
      <c r="G38" s="72">
        <v>5129</v>
      </c>
      <c r="H38" s="77">
        <v>2768</v>
      </c>
    </row>
    <row r="39" spans="1:8" ht="12.75">
      <c r="A39" s="102" t="s">
        <v>123</v>
      </c>
      <c r="B39" s="195">
        <f t="shared" si="4"/>
        <v>154672</v>
      </c>
      <c r="C39" s="72">
        <v>19837</v>
      </c>
      <c r="D39" s="72">
        <v>43538</v>
      </c>
      <c r="E39" s="195">
        <f t="shared" si="5"/>
        <v>71557</v>
      </c>
      <c r="F39" s="72">
        <v>14687</v>
      </c>
      <c r="G39" s="72">
        <v>16885</v>
      </c>
      <c r="H39" s="77">
        <v>39985</v>
      </c>
    </row>
    <row r="40" spans="1:8" ht="12.75">
      <c r="A40" s="102" t="s">
        <v>124</v>
      </c>
      <c r="B40" s="195">
        <f t="shared" si="4"/>
        <v>12159</v>
      </c>
      <c r="C40" s="72">
        <v>1257</v>
      </c>
      <c r="D40" s="72">
        <v>4073</v>
      </c>
      <c r="E40" s="195">
        <f t="shared" si="5"/>
        <v>5010</v>
      </c>
      <c r="F40" s="72">
        <v>1391</v>
      </c>
      <c r="G40" s="72">
        <v>1576</v>
      </c>
      <c r="H40" s="77">
        <v>2043</v>
      </c>
    </row>
    <row r="41" spans="1:8" ht="12.75">
      <c r="A41" s="102" t="s">
        <v>125</v>
      </c>
      <c r="B41" s="195">
        <f t="shared" si="4"/>
        <v>20590</v>
      </c>
      <c r="C41" s="72">
        <v>3909</v>
      </c>
      <c r="D41" s="72">
        <v>6952</v>
      </c>
      <c r="E41" s="195">
        <f t="shared" si="5"/>
        <v>6716</v>
      </c>
      <c r="F41" s="72">
        <v>734</v>
      </c>
      <c r="G41" s="72">
        <v>1272</v>
      </c>
      <c r="H41" s="77">
        <v>4710</v>
      </c>
    </row>
    <row r="42" spans="1:8" ht="12.75">
      <c r="A42" s="102" t="s">
        <v>126</v>
      </c>
      <c r="B42" s="195">
        <f t="shared" si="4"/>
        <v>166128</v>
      </c>
      <c r="C42" s="72">
        <v>14046</v>
      </c>
      <c r="D42" s="72">
        <v>32785</v>
      </c>
      <c r="E42" s="195">
        <f t="shared" si="5"/>
        <v>104005</v>
      </c>
      <c r="F42" s="72">
        <v>14127</v>
      </c>
      <c r="G42" s="72">
        <v>34798</v>
      </c>
      <c r="H42" s="77">
        <v>55080</v>
      </c>
    </row>
    <row r="43" spans="1:8" ht="13.5" thickBot="1">
      <c r="A43" s="104" t="s">
        <v>70</v>
      </c>
      <c r="B43" s="207">
        <f aca="true" t="shared" si="6" ref="B43:H43">SUM(B35:B42)</f>
        <v>591193</v>
      </c>
      <c r="C43" s="207">
        <f t="shared" si="6"/>
        <v>67964</v>
      </c>
      <c r="D43" s="207">
        <f t="shared" si="6"/>
        <v>141854</v>
      </c>
      <c r="E43" s="207">
        <f t="shared" si="5"/>
        <v>308539</v>
      </c>
      <c r="F43" s="207">
        <f t="shared" si="6"/>
        <v>49723</v>
      </c>
      <c r="G43" s="207">
        <f t="shared" si="6"/>
        <v>85072</v>
      </c>
      <c r="H43" s="217">
        <f t="shared" si="6"/>
        <v>173744</v>
      </c>
    </row>
    <row r="44" spans="1:8" ht="13.5" thickBot="1">
      <c r="A44" s="107"/>
      <c r="B44" s="220"/>
      <c r="C44" s="220"/>
      <c r="D44" s="221"/>
      <c r="E44" s="220"/>
      <c r="F44" s="221"/>
      <c r="G44" s="220"/>
      <c r="H44" s="222"/>
    </row>
    <row r="45" spans="1:8" ht="13.5" thickBot="1">
      <c r="A45" s="104" t="s">
        <v>74</v>
      </c>
      <c r="B45" s="223">
        <f>+C45+D45+E45+B85+C85</f>
        <v>2351566</v>
      </c>
      <c r="C45" s="207">
        <f aca="true" t="shared" si="7" ref="C45:H45">C25+C29+C33+C43+C14</f>
        <v>608922</v>
      </c>
      <c r="D45" s="207">
        <f t="shared" si="7"/>
        <v>307060</v>
      </c>
      <c r="E45" s="207">
        <f t="shared" si="7"/>
        <v>1161898</v>
      </c>
      <c r="F45" s="207">
        <f t="shared" si="7"/>
        <v>199215</v>
      </c>
      <c r="G45" s="207">
        <f t="shared" si="7"/>
        <v>646276</v>
      </c>
      <c r="H45" s="217">
        <f t="shared" si="7"/>
        <v>316407</v>
      </c>
    </row>
    <row r="46" spans="1:7" ht="12.75">
      <c r="A46" s="108"/>
      <c r="B46" s="108"/>
      <c r="C46" s="108"/>
      <c r="D46" s="109"/>
      <c r="E46" s="108"/>
      <c r="F46" s="108"/>
      <c r="G46" s="108"/>
    </row>
    <row r="47" spans="1:7" ht="13.5" thickBot="1">
      <c r="A47" s="108"/>
      <c r="B47" s="108"/>
      <c r="C47" s="108"/>
      <c r="D47" s="108"/>
      <c r="E47" s="108"/>
      <c r="F47" s="108"/>
      <c r="G47" s="108"/>
    </row>
    <row r="48" spans="1:7" ht="12.75">
      <c r="A48" s="252"/>
      <c r="B48" s="348" t="s">
        <v>127</v>
      </c>
      <c r="C48" s="349"/>
      <c r="D48" s="349"/>
      <c r="E48" s="349"/>
      <c r="F48" s="349"/>
      <c r="G48" s="350"/>
    </row>
    <row r="49" spans="1:7" ht="12.75" customHeight="1">
      <c r="A49" s="253" t="s">
        <v>95</v>
      </c>
      <c r="B49" s="254"/>
      <c r="C49" s="351" t="s">
        <v>128</v>
      </c>
      <c r="D49" s="351"/>
      <c r="E49" s="351"/>
      <c r="F49" s="351"/>
      <c r="G49" s="352"/>
    </row>
    <row r="50" spans="1:7" ht="12.75" customHeight="1">
      <c r="A50" s="253" t="s">
        <v>98</v>
      </c>
      <c r="B50" s="255" t="s">
        <v>75</v>
      </c>
      <c r="C50" s="256"/>
      <c r="D50" s="341" t="s">
        <v>129</v>
      </c>
      <c r="E50" s="342"/>
      <c r="F50" s="341" t="s">
        <v>130</v>
      </c>
      <c r="G50" s="342"/>
    </row>
    <row r="51" spans="1:7" ht="13.5" customHeight="1" thickBot="1">
      <c r="A51" s="253"/>
      <c r="B51" s="254"/>
      <c r="C51" s="257" t="s">
        <v>99</v>
      </c>
      <c r="D51" s="258" t="s">
        <v>131</v>
      </c>
      <c r="E51" s="259" t="s">
        <v>132</v>
      </c>
      <c r="F51" s="258" t="s">
        <v>132</v>
      </c>
      <c r="G51" s="259" t="s">
        <v>131</v>
      </c>
    </row>
    <row r="52" spans="1:7" ht="12.75">
      <c r="A52" s="98"/>
      <c r="B52" s="224"/>
      <c r="C52" s="193"/>
      <c r="D52" s="192"/>
      <c r="E52" s="193"/>
      <c r="F52" s="193"/>
      <c r="G52" s="225"/>
    </row>
    <row r="53" spans="1:7" ht="12.75">
      <c r="A53" s="99" t="s">
        <v>84</v>
      </c>
      <c r="B53" s="196">
        <v>10</v>
      </c>
      <c r="C53" s="197">
        <f>D53+E53+F53+G53</f>
        <v>83</v>
      </c>
      <c r="D53" s="196">
        <v>23</v>
      </c>
      <c r="E53" s="197">
        <v>2</v>
      </c>
      <c r="F53" s="197">
        <v>50</v>
      </c>
      <c r="G53" s="198">
        <v>8</v>
      </c>
    </row>
    <row r="54" spans="1:7" ht="13.5" thickBot="1">
      <c r="A54" s="100" t="s">
        <v>37</v>
      </c>
      <c r="B54" s="200">
        <f>B53</f>
        <v>10</v>
      </c>
      <c r="C54" s="197">
        <f>D54+E54+F54+G54</f>
        <v>83</v>
      </c>
      <c r="D54" s="200">
        <f>D53</f>
        <v>23</v>
      </c>
      <c r="E54" s="180">
        <f>E53</f>
        <v>2</v>
      </c>
      <c r="F54" s="180">
        <f>F53</f>
        <v>50</v>
      </c>
      <c r="G54" s="201">
        <f>G53</f>
        <v>8</v>
      </c>
    </row>
    <row r="55" spans="1:7" ht="12.75">
      <c r="A55" s="110"/>
      <c r="B55" s="226"/>
      <c r="C55" s="227"/>
      <c r="D55" s="227"/>
      <c r="E55" s="227"/>
      <c r="F55" s="227"/>
      <c r="G55" s="228"/>
    </row>
    <row r="56" spans="1:7" ht="12.75">
      <c r="A56" s="102" t="s">
        <v>104</v>
      </c>
      <c r="B56" s="159">
        <v>57</v>
      </c>
      <c r="C56" s="229">
        <f aca="true" t="shared" si="8" ref="C56:C84">D56+E56+F56+G56</f>
        <v>1673</v>
      </c>
      <c r="D56" s="160">
        <v>166</v>
      </c>
      <c r="E56" s="160">
        <v>57</v>
      </c>
      <c r="F56" s="160">
        <v>1054</v>
      </c>
      <c r="G56" s="161">
        <v>396</v>
      </c>
    </row>
    <row r="57" spans="1:7" ht="12.75">
      <c r="A57" s="102" t="s">
        <v>105</v>
      </c>
      <c r="B57" s="159">
        <v>1</v>
      </c>
      <c r="C57" s="229">
        <f t="shared" si="8"/>
        <v>3</v>
      </c>
      <c r="D57" s="160">
        <v>0</v>
      </c>
      <c r="E57" s="160">
        <v>0</v>
      </c>
      <c r="F57" s="160">
        <v>3</v>
      </c>
      <c r="G57" s="161">
        <v>0</v>
      </c>
    </row>
    <row r="58" spans="1:7" ht="12.75">
      <c r="A58" s="102" t="s">
        <v>106</v>
      </c>
      <c r="B58" s="159">
        <v>0</v>
      </c>
      <c r="C58" s="229">
        <f t="shared" si="8"/>
        <v>0</v>
      </c>
      <c r="D58" s="160">
        <v>0</v>
      </c>
      <c r="E58" s="160">
        <v>0</v>
      </c>
      <c r="F58" s="160">
        <v>0</v>
      </c>
      <c r="G58" s="161">
        <v>0</v>
      </c>
    </row>
    <row r="59" spans="1:7" ht="12.75">
      <c r="A59" s="102" t="s">
        <v>107</v>
      </c>
      <c r="B59" s="159">
        <v>0</v>
      </c>
      <c r="C59" s="229">
        <f t="shared" si="8"/>
        <v>0</v>
      </c>
      <c r="D59" s="160">
        <v>0</v>
      </c>
      <c r="E59" s="160">
        <v>0</v>
      </c>
      <c r="F59" s="160">
        <v>0</v>
      </c>
      <c r="G59" s="161">
        <v>0</v>
      </c>
    </row>
    <row r="60" spans="1:7" ht="12.75">
      <c r="A60" s="102" t="s">
        <v>108</v>
      </c>
      <c r="B60" s="159">
        <v>2247</v>
      </c>
      <c r="C60" s="229">
        <f t="shared" si="8"/>
        <v>48507</v>
      </c>
      <c r="D60" s="160">
        <v>6656</v>
      </c>
      <c r="E60" s="160">
        <v>753</v>
      </c>
      <c r="F60" s="160">
        <v>29415</v>
      </c>
      <c r="G60" s="161">
        <v>11683</v>
      </c>
    </row>
    <row r="61" spans="1:7" ht="12.75">
      <c r="A61" s="102" t="s">
        <v>109</v>
      </c>
      <c r="B61" s="159">
        <v>142</v>
      </c>
      <c r="C61" s="229">
        <f t="shared" si="8"/>
        <v>11122</v>
      </c>
      <c r="D61" s="160">
        <v>1186</v>
      </c>
      <c r="E61" s="230">
        <v>954</v>
      </c>
      <c r="F61" s="160">
        <v>6990</v>
      </c>
      <c r="G61" s="161">
        <v>1992</v>
      </c>
    </row>
    <row r="62" spans="1:7" ht="12.75">
      <c r="A62" s="103" t="s">
        <v>110</v>
      </c>
      <c r="B62" s="159">
        <v>0</v>
      </c>
      <c r="C62" s="229">
        <f t="shared" si="8"/>
        <v>0</v>
      </c>
      <c r="D62" s="160">
        <v>0</v>
      </c>
      <c r="E62" s="230">
        <v>0</v>
      </c>
      <c r="F62" s="160">
        <v>0</v>
      </c>
      <c r="G62" s="161">
        <v>0</v>
      </c>
    </row>
    <row r="63" spans="1:7" ht="12.75">
      <c r="A63" s="102" t="s">
        <v>111</v>
      </c>
      <c r="B63" s="159">
        <v>70</v>
      </c>
      <c r="C63" s="229">
        <f t="shared" si="8"/>
        <v>3204</v>
      </c>
      <c r="D63" s="160">
        <v>681</v>
      </c>
      <c r="E63" s="230">
        <v>260</v>
      </c>
      <c r="F63" s="160">
        <v>1544</v>
      </c>
      <c r="G63" s="231">
        <v>719</v>
      </c>
    </row>
    <row r="64" spans="1:7" ht="12.75">
      <c r="A64" s="102" t="s">
        <v>112</v>
      </c>
      <c r="B64" s="159">
        <v>41</v>
      </c>
      <c r="C64" s="229">
        <f t="shared" si="8"/>
        <v>830</v>
      </c>
      <c r="D64" s="160">
        <v>44</v>
      </c>
      <c r="E64" s="230">
        <v>43</v>
      </c>
      <c r="F64" s="160">
        <v>574</v>
      </c>
      <c r="G64" s="231">
        <v>169</v>
      </c>
    </row>
    <row r="65" spans="1:7" ht="13.5" thickBot="1">
      <c r="A65" s="104" t="s">
        <v>113</v>
      </c>
      <c r="B65" s="232">
        <f>SUM(B56:B64)</f>
        <v>2558</v>
      </c>
      <c r="C65" s="233">
        <f t="shared" si="8"/>
        <v>65339</v>
      </c>
      <c r="D65" s="234">
        <f>SUM(D56:D64)</f>
        <v>8733</v>
      </c>
      <c r="E65" s="234">
        <f>SUM(E56:E64)</f>
        <v>2067</v>
      </c>
      <c r="F65" s="234">
        <f>SUM(F56:F64)</f>
        <v>39580</v>
      </c>
      <c r="G65" s="235">
        <f>SUM(G56:G64)</f>
        <v>14959</v>
      </c>
    </row>
    <row r="66" spans="1:7" ht="12.75">
      <c r="A66" s="111"/>
      <c r="B66" s="199"/>
      <c r="C66" s="213">
        <f t="shared" si="8"/>
        <v>0</v>
      </c>
      <c r="D66" s="236"/>
      <c r="E66" s="236"/>
      <c r="F66" s="236"/>
      <c r="G66" s="237"/>
    </row>
    <row r="67" spans="1:7" ht="12.75">
      <c r="A67" s="102" t="s">
        <v>114</v>
      </c>
      <c r="B67" s="229">
        <v>53</v>
      </c>
      <c r="C67" s="238">
        <f t="shared" si="8"/>
        <v>735</v>
      </c>
      <c r="D67" s="239">
        <v>23</v>
      </c>
      <c r="E67" s="238">
        <v>130</v>
      </c>
      <c r="F67" s="238">
        <v>390</v>
      </c>
      <c r="G67" s="240">
        <v>192</v>
      </c>
    </row>
    <row r="68" spans="1:7" ht="12.75">
      <c r="A68" s="102" t="s">
        <v>115</v>
      </c>
      <c r="B68" s="229">
        <v>125</v>
      </c>
      <c r="C68" s="238">
        <f t="shared" si="8"/>
        <v>5764</v>
      </c>
      <c r="D68" s="239">
        <v>896</v>
      </c>
      <c r="E68" s="241">
        <v>281</v>
      </c>
      <c r="F68" s="238">
        <v>3309</v>
      </c>
      <c r="G68" s="240">
        <v>1278</v>
      </c>
    </row>
    <row r="69" spans="1:7" ht="13.5" thickBot="1">
      <c r="A69" s="104" t="s">
        <v>116</v>
      </c>
      <c r="B69" s="242">
        <f aca="true" t="shared" si="9" ref="B69:G69">B67+B68</f>
        <v>178</v>
      </c>
      <c r="C69" s="233">
        <f t="shared" si="8"/>
        <v>6499</v>
      </c>
      <c r="D69" s="234">
        <f t="shared" si="9"/>
        <v>919</v>
      </c>
      <c r="E69" s="234">
        <f t="shared" si="9"/>
        <v>411</v>
      </c>
      <c r="F69" s="234">
        <f t="shared" si="9"/>
        <v>3699</v>
      </c>
      <c r="G69" s="235">
        <f t="shared" si="9"/>
        <v>1470</v>
      </c>
    </row>
    <row r="70" spans="1:7" ht="12.75">
      <c r="A70" s="111"/>
      <c r="B70" s="243"/>
      <c r="C70" s="238">
        <f t="shared" si="8"/>
        <v>0</v>
      </c>
      <c r="D70" s="244"/>
      <c r="E70" s="244"/>
      <c r="F70" s="244"/>
      <c r="G70" s="245"/>
    </row>
    <row r="71" spans="1:7" ht="12.75">
      <c r="A71" s="102" t="s">
        <v>117</v>
      </c>
      <c r="B71" s="229">
        <v>9567</v>
      </c>
      <c r="C71" s="238">
        <f t="shared" si="8"/>
        <v>105477</v>
      </c>
      <c r="D71" s="239">
        <v>3025</v>
      </c>
      <c r="E71" s="238">
        <v>639</v>
      </c>
      <c r="F71" s="238">
        <v>8359</v>
      </c>
      <c r="G71" s="240">
        <v>93454</v>
      </c>
    </row>
    <row r="72" spans="1:7" ht="12.75">
      <c r="A72" s="102" t="s">
        <v>118</v>
      </c>
      <c r="B72" s="229">
        <v>1412</v>
      </c>
      <c r="C72" s="238">
        <f t="shared" si="8"/>
        <v>9727</v>
      </c>
      <c r="D72" s="239">
        <v>50</v>
      </c>
      <c r="E72" s="238">
        <v>649</v>
      </c>
      <c r="F72" s="238">
        <v>2138</v>
      </c>
      <c r="G72" s="240">
        <v>6890</v>
      </c>
    </row>
    <row r="73" spans="1:7" ht="13.5" thickBot="1">
      <c r="A73" s="104" t="s">
        <v>61</v>
      </c>
      <c r="B73" s="242">
        <f aca="true" t="shared" si="10" ref="B73:G73">SUM(B71:B72)</f>
        <v>10979</v>
      </c>
      <c r="C73" s="233">
        <f t="shared" si="8"/>
        <v>115204</v>
      </c>
      <c r="D73" s="234">
        <f t="shared" si="10"/>
        <v>3075</v>
      </c>
      <c r="E73" s="234">
        <f t="shared" si="10"/>
        <v>1288</v>
      </c>
      <c r="F73" s="234">
        <f t="shared" si="10"/>
        <v>10497</v>
      </c>
      <c r="G73" s="235">
        <f t="shared" si="10"/>
        <v>100344</v>
      </c>
    </row>
    <row r="74" spans="1:7" ht="12.75">
      <c r="A74" s="111"/>
      <c r="B74" s="243"/>
      <c r="C74" s="238">
        <f t="shared" si="8"/>
        <v>0</v>
      </c>
      <c r="D74" s="244"/>
      <c r="E74" s="244"/>
      <c r="F74" s="244"/>
      <c r="G74" s="245"/>
    </row>
    <row r="75" spans="1:7" ht="12.75">
      <c r="A75" s="102" t="s">
        <v>119</v>
      </c>
      <c r="B75" s="72">
        <v>12</v>
      </c>
      <c r="C75" s="238">
        <f>D75+E75+F75+G75</f>
        <v>1464</v>
      </c>
      <c r="D75" s="72">
        <v>176</v>
      </c>
      <c r="E75" s="72">
        <v>190</v>
      </c>
      <c r="F75" s="72">
        <v>878</v>
      </c>
      <c r="G75" s="77">
        <v>220</v>
      </c>
    </row>
    <row r="76" spans="1:7" ht="12.75">
      <c r="A76" s="102" t="s">
        <v>120</v>
      </c>
      <c r="B76" s="72">
        <v>492</v>
      </c>
      <c r="C76" s="238">
        <f aca="true" t="shared" si="11" ref="C76:C82">D76+E76+F76+G76</f>
        <v>5516</v>
      </c>
      <c r="D76" s="72">
        <v>614</v>
      </c>
      <c r="E76" s="72">
        <v>644</v>
      </c>
      <c r="F76" s="72">
        <v>2793</v>
      </c>
      <c r="G76" s="77">
        <v>1465</v>
      </c>
    </row>
    <row r="77" spans="1:7" ht="12.75">
      <c r="A77" s="102" t="s">
        <v>121</v>
      </c>
      <c r="B77" s="72">
        <v>1925</v>
      </c>
      <c r="C77" s="238">
        <f t="shared" si="11"/>
        <v>19852</v>
      </c>
      <c r="D77" s="72">
        <v>1681</v>
      </c>
      <c r="E77" s="72">
        <v>1860</v>
      </c>
      <c r="F77" s="72">
        <v>9635</v>
      </c>
      <c r="G77" s="77">
        <v>6676</v>
      </c>
    </row>
    <row r="78" spans="1:7" ht="12.75">
      <c r="A78" s="102" t="s">
        <v>122</v>
      </c>
      <c r="B78" s="72">
        <v>26</v>
      </c>
      <c r="C78" s="238">
        <f t="shared" si="11"/>
        <v>3685</v>
      </c>
      <c r="D78" s="72">
        <v>442</v>
      </c>
      <c r="E78" s="72">
        <v>479</v>
      </c>
      <c r="F78" s="72">
        <v>2210</v>
      </c>
      <c r="G78" s="77">
        <v>554</v>
      </c>
    </row>
    <row r="79" spans="1:7" ht="12.75">
      <c r="A79" s="102" t="s">
        <v>123</v>
      </c>
      <c r="B79" s="72">
        <v>1963</v>
      </c>
      <c r="C79" s="238">
        <f t="shared" si="11"/>
        <v>17777</v>
      </c>
      <c r="D79" s="72">
        <v>1422</v>
      </c>
      <c r="E79" s="72">
        <v>1517</v>
      </c>
      <c r="F79" s="72">
        <v>8575</v>
      </c>
      <c r="G79" s="77">
        <v>6263</v>
      </c>
    </row>
    <row r="80" spans="1:7" ht="12.75">
      <c r="A80" s="102" t="s">
        <v>124</v>
      </c>
      <c r="B80" s="72">
        <v>58</v>
      </c>
      <c r="C80" s="238">
        <f t="shared" si="11"/>
        <v>1761</v>
      </c>
      <c r="D80" s="72">
        <v>203</v>
      </c>
      <c r="E80" s="72">
        <v>219</v>
      </c>
      <c r="F80" s="72">
        <v>1022</v>
      </c>
      <c r="G80" s="77">
        <v>317</v>
      </c>
    </row>
    <row r="81" spans="1:7" ht="12.75">
      <c r="A81" s="102" t="s">
        <v>125</v>
      </c>
      <c r="B81" s="72">
        <v>144</v>
      </c>
      <c r="C81" s="238">
        <f t="shared" si="11"/>
        <v>2869</v>
      </c>
      <c r="D81" s="72">
        <v>301</v>
      </c>
      <c r="E81" s="72">
        <v>319</v>
      </c>
      <c r="F81" s="72">
        <v>1545</v>
      </c>
      <c r="G81" s="77">
        <v>704</v>
      </c>
    </row>
    <row r="82" spans="1:7" ht="12.75">
      <c r="A82" s="102" t="s">
        <v>126</v>
      </c>
      <c r="B82" s="72">
        <v>949</v>
      </c>
      <c r="C82" s="238">
        <f t="shared" si="11"/>
        <v>14343</v>
      </c>
      <c r="D82" s="72">
        <v>1345</v>
      </c>
      <c r="E82" s="72">
        <v>1528</v>
      </c>
      <c r="F82" s="72">
        <v>7281</v>
      </c>
      <c r="G82" s="77">
        <v>4189</v>
      </c>
    </row>
    <row r="83" spans="1:7" ht="13.5" thickBot="1">
      <c r="A83" s="104" t="s">
        <v>70</v>
      </c>
      <c r="B83" s="246">
        <f aca="true" t="shared" si="12" ref="B83:G83">SUM(B75:B82)</f>
        <v>5569</v>
      </c>
      <c r="C83" s="233">
        <f t="shared" si="8"/>
        <v>67267</v>
      </c>
      <c r="D83" s="233">
        <f t="shared" si="12"/>
        <v>6184</v>
      </c>
      <c r="E83" s="233">
        <f t="shared" si="12"/>
        <v>6756</v>
      </c>
      <c r="F83" s="233">
        <f t="shared" si="12"/>
        <v>33939</v>
      </c>
      <c r="G83" s="247">
        <f t="shared" si="12"/>
        <v>20388</v>
      </c>
    </row>
    <row r="84" spans="1:7" ht="13.5" thickBot="1">
      <c r="A84" s="107"/>
      <c r="B84" s="248"/>
      <c r="C84" s="249">
        <f t="shared" si="8"/>
        <v>0</v>
      </c>
      <c r="D84" s="250"/>
      <c r="E84" s="250"/>
      <c r="F84" s="250"/>
      <c r="G84" s="251"/>
    </row>
    <row r="85" spans="1:7" ht="13.5" thickBot="1">
      <c r="A85" s="104" t="s">
        <v>74</v>
      </c>
      <c r="B85" s="242">
        <f aca="true" t="shared" si="13" ref="B85:G85">B83+B73+B69+B65+B54</f>
        <v>19294</v>
      </c>
      <c r="C85" s="242">
        <f t="shared" si="13"/>
        <v>254392</v>
      </c>
      <c r="D85" s="234">
        <f t="shared" si="13"/>
        <v>18934</v>
      </c>
      <c r="E85" s="234">
        <f t="shared" si="13"/>
        <v>10524</v>
      </c>
      <c r="F85" s="234">
        <f t="shared" si="13"/>
        <v>87765</v>
      </c>
      <c r="G85" s="235">
        <f t="shared" si="13"/>
        <v>137169</v>
      </c>
    </row>
    <row r="86" spans="1:6" ht="12.75" hidden="1">
      <c r="A86" s="112" t="s">
        <v>133</v>
      </c>
      <c r="E86" s="113"/>
      <c r="F86" s="113"/>
    </row>
    <row r="87" spans="1:8" ht="12.75" hidden="1">
      <c r="A87" s="114" t="s">
        <v>134</v>
      </c>
      <c r="B87" s="20" t="s">
        <v>99</v>
      </c>
      <c r="C87" s="20" t="s">
        <v>7</v>
      </c>
      <c r="D87" s="20" t="s">
        <v>89</v>
      </c>
      <c r="E87" s="113" t="s">
        <v>135</v>
      </c>
      <c r="F87" s="113" t="s">
        <v>136</v>
      </c>
      <c r="G87" s="20" t="s">
        <v>137</v>
      </c>
      <c r="H87" s="115"/>
    </row>
    <row r="88" spans="1:8" ht="12.75" hidden="1">
      <c r="A88" s="115" t="s">
        <v>104</v>
      </c>
      <c r="B88" s="116">
        <v>3236.060251385276</v>
      </c>
      <c r="C88" s="116">
        <v>1024.623490457838</v>
      </c>
      <c r="D88" s="116">
        <v>413.7446063824574</v>
      </c>
      <c r="E88" s="116">
        <v>1141.387568834856</v>
      </c>
      <c r="F88" s="116">
        <v>401.4581520032547</v>
      </c>
      <c r="G88" s="116">
        <v>423.12723596162374</v>
      </c>
      <c r="H88" s="116"/>
    </row>
    <row r="89" spans="1:8" ht="12.75" hidden="1">
      <c r="A89" s="108" t="s">
        <v>108</v>
      </c>
      <c r="B89" s="116">
        <v>196181.425245943</v>
      </c>
      <c r="C89" s="116">
        <v>62468.051877351056</v>
      </c>
      <c r="D89" s="116">
        <v>43504.7316257763</v>
      </c>
      <c r="E89" s="116">
        <v>67976.17380405773</v>
      </c>
      <c r="F89" s="116">
        <v>24857.5</v>
      </c>
      <c r="G89" s="116">
        <v>19618.272811053906</v>
      </c>
      <c r="H89" s="116"/>
    </row>
    <row r="90" spans="1:7" ht="12.75" hidden="1">
      <c r="A90" s="117" t="s">
        <v>138</v>
      </c>
      <c r="B90" s="116"/>
      <c r="C90" s="116"/>
      <c r="D90" s="116"/>
      <c r="E90" s="116"/>
      <c r="F90" s="116"/>
      <c r="G90" s="116"/>
    </row>
    <row r="91" spans="1:8" ht="12.75" hidden="1">
      <c r="A91" s="108" t="s">
        <v>104</v>
      </c>
      <c r="B91" s="116" t="e">
        <f>+C91+D91+E91+#REF!+#REF!</f>
        <v>#REF!</v>
      </c>
      <c r="C91" s="116">
        <v>1167.83</v>
      </c>
      <c r="D91" s="116">
        <v>505.28</v>
      </c>
      <c r="E91" s="116">
        <v>1183.73</v>
      </c>
      <c r="F91" s="116">
        <v>520.58</v>
      </c>
      <c r="G91" s="116">
        <v>350.98</v>
      </c>
      <c r="H91" s="116"/>
    </row>
    <row r="92" spans="1:8" ht="12.75" hidden="1">
      <c r="A92" s="115" t="s">
        <v>108</v>
      </c>
      <c r="B92" s="116" t="e">
        <f>+C92+D92+E92+#REF!+#REF!</f>
        <v>#REF!</v>
      </c>
      <c r="C92" s="116">
        <v>55453.53</v>
      </c>
      <c r="D92" s="116">
        <v>17688.08</v>
      </c>
      <c r="E92" s="116">
        <v>122986.5</v>
      </c>
      <c r="F92" s="116">
        <v>23298.62</v>
      </c>
      <c r="G92" s="116">
        <v>41252.75</v>
      </c>
      <c r="H92" s="116"/>
    </row>
    <row r="93" ht="12.75" hidden="1">
      <c r="A93" s="118" t="s">
        <v>139</v>
      </c>
    </row>
    <row r="94" spans="1:8" ht="12.75" hidden="1">
      <c r="A94" s="108"/>
      <c r="B94" s="116" t="e">
        <f aca="true" t="shared" si="14" ref="B94:G94">+B43-B16+B91-B24+B92</f>
        <v>#REF!</v>
      </c>
      <c r="C94" s="116">
        <f t="shared" si="14"/>
        <v>117649.36</v>
      </c>
      <c r="D94" s="116">
        <f t="shared" si="14"/>
        <v>135782.36</v>
      </c>
      <c r="E94" s="116">
        <f t="shared" si="14"/>
        <v>366329.23</v>
      </c>
      <c r="F94" s="116">
        <f t="shared" si="14"/>
        <v>53532.2</v>
      </c>
      <c r="G94" s="116">
        <f t="shared" si="14"/>
        <v>107562.73</v>
      </c>
      <c r="H94" s="109"/>
    </row>
    <row r="95" ht="12.75">
      <c r="A95" s="108"/>
    </row>
    <row r="96" ht="12.75">
      <c r="A96" s="108"/>
    </row>
  </sheetData>
  <sheetProtection/>
  <mergeCells count="8">
    <mergeCell ref="D50:E50"/>
    <mergeCell ref="F50:G50"/>
    <mergeCell ref="A5:G5"/>
    <mergeCell ref="C6:D6"/>
    <mergeCell ref="A7:G7"/>
    <mergeCell ref="E9:G9"/>
    <mergeCell ref="B48:G48"/>
    <mergeCell ref="C49:G49"/>
  </mergeCells>
  <printOptions/>
  <pageMargins left="0.23" right="0.22" top="0.984251968503937" bottom="0.984251968503937" header="0" footer="0"/>
  <pageSetup fitToHeight="1" fitToWidth="1" horizontalDpi="600" verticalDpi="600" orientation="landscape" paperSize="9" scale="43" r:id="rId2"/>
  <ignoredErrors>
    <ignoredError sqref="E14 E43 E29 E25 C54 C65 C69 C73 C8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2014-06-06T11:50:16Z</dcterms:modified>
  <cp:category/>
  <cp:version/>
  <cp:contentType/>
  <cp:contentStatus/>
</cp:coreProperties>
</file>