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'[8]p395fao'!$B$75</definedName>
    <definedName name="\A">#REF!</definedName>
    <definedName name="\B" localSheetId="0">'[9]p405'!#REF!</definedName>
    <definedName name="\B">#REF!</definedName>
    <definedName name="\C" localSheetId="0">'[8]p395fao'!$B$77</definedName>
    <definedName name="\C">#REF!</definedName>
    <definedName name="\D" localSheetId="0">'[8]p395fao'!$B$79</definedName>
    <definedName name="\D">'[5]19.11-12'!$B$51</definedName>
    <definedName name="\G" localSheetId="0">'[8]p395fao'!#REF!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'23.3'!$A$1:$F$85</definedName>
    <definedName name="GUION">#REF!</definedName>
    <definedName name="Imprimir_área_IM" localSheetId="0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localSheetId="0" hidden="1">'[8]19.14-15'!#REF!</definedName>
    <definedName name="PP10" hidden="1">'[8]19.14-15'!$C$34:$C$37</definedName>
    <definedName name="PP11" localSheetId="0" hidden="1">'[8]19.14-15'!#REF!</definedName>
    <definedName name="PP11" hidden="1">'[8]19.14-15'!$C$34:$C$37</definedName>
    <definedName name="PP12" hidden="1">'[8]19.14-15'!$C$34:$C$37</definedName>
    <definedName name="PP13" localSheetId="0" hidden="1">'[8]19.14-15'!$C$34:$C$37</definedName>
    <definedName name="PP13" hidden="1">'[8]19.14-15'!#REF!</definedName>
    <definedName name="PP14" localSheetId="0" hidden="1">'[8]19.14-15'!$C$34:$C$37</definedName>
    <definedName name="PP14" hidden="1">'[8]19.14-15'!#REF!</definedName>
    <definedName name="PP15" hidden="1">'[8]19.14-15'!#REF!</definedName>
    <definedName name="PP16" localSheetId="0" hidden="1">'[8]19.14-15'!#REF!</definedName>
    <definedName name="PP16" hidden="1">'[8]19.14-15'!$D$34:$D$37</definedName>
    <definedName name="PP17" localSheetId="0" hidden="1">'[8]19.14-15'!#REF!</definedName>
    <definedName name="PP17" hidden="1">'[8]19.14-15'!$D$34:$D$37</definedName>
    <definedName name="pp18" hidden="1">'[8]19.14-15'!$D$34:$D$37</definedName>
    <definedName name="PP19" localSheetId="0" hidden="1">'[8]19.14-15'!$D$34:$D$37</definedName>
    <definedName name="pp19" hidden="1">'[8]19.14-15'!#REF!</definedName>
    <definedName name="PP2">'[8]19.22'!#REF!</definedName>
    <definedName name="PP20" localSheetId="0" hidden="1">'[8]19.14-15'!$D$34:$D$37</definedName>
    <definedName name="PP20" hidden="1">'[8]19.14-15'!#REF!</definedName>
    <definedName name="PP21" hidden="1">'[8]19.14-15'!#REF!</definedName>
    <definedName name="PP22" localSheetId="0" hidden="1">'[8]19.14-15'!#REF!</definedName>
    <definedName name="PP22" hidden="1">'[8]19.14-15'!#REF!</definedName>
    <definedName name="PP23" localSheetId="0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 localSheetId="0">'[7]GANADE1'!$B$75</definedName>
    <definedName name="PP4">'[8]19.11-12'!$B$51</definedName>
    <definedName name="PP5" localSheetId="0">'[8]19.11-12'!$B$53</definedName>
    <definedName name="PP5" hidden="1">'[8]19.14-15'!$B$34:$B$37</definedName>
    <definedName name="PP6" hidden="1">'[8]19.14-15'!$B$34:$B$37</definedName>
    <definedName name="PP7" localSheetId="0" hidden="1">'[8]19.14-15'!$B$34:$B$37</definedName>
    <definedName name="PP7" hidden="1">'[8]19.14-15'!#REF!</definedName>
    <definedName name="PP8" localSheetId="0" hidden="1">'[8]19.14-15'!$B$34:$B$37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<sst xmlns="http://schemas.openxmlformats.org/spreadsheetml/2006/main" count="54" uniqueCount="54">
  <si>
    <t>LANA Y PIELES</t>
  </si>
  <si>
    <t xml:space="preserve"> 23.3.  LANA: Análisis provincial de producción, 2000 (toneladas)</t>
  </si>
  <si>
    <t>Provincias y</t>
  </si>
  <si>
    <t>Lana blanca</t>
  </si>
  <si>
    <t>Comunidades Autónomas</t>
  </si>
  <si>
    <t>Lana negra</t>
  </si>
  <si>
    <t>Total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</si>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</sst>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#,##0\);\–"/>
    <numFmt numFmtId="169" formatCode="#,##0.00;\(#,##0.00\);\–"/>
    <numFmt numFmtId="170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8" fontId="5" fillId="2" borderId="0" xfId="0" applyNumberFormat="1" applyFont="1" applyFill="1" applyBorder="1" applyAlignment="1">
      <alignment horizontal="centerContinuous"/>
    </xf>
    <xf numFmtId="168" fontId="6" fillId="2" borderId="0" xfId="0" applyNumberFormat="1" applyFont="1" applyFill="1" applyAlignment="1">
      <alignment/>
    </xf>
    <xf numFmtId="168" fontId="7" fillId="2" borderId="0" xfId="0" applyNumberFormat="1" applyFont="1" applyFill="1" applyBorder="1" applyAlignment="1">
      <alignment horizontal="centerContinuous"/>
    </xf>
    <xf numFmtId="168" fontId="8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8" fontId="8" fillId="2" borderId="0" xfId="0" applyNumberFormat="1" applyFont="1" applyFill="1" applyBorder="1" applyAlignment="1">
      <alignment/>
    </xf>
    <xf numFmtId="168" fontId="8" fillId="2" borderId="0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/>
    </xf>
    <xf numFmtId="168" fontId="0" fillId="2" borderId="7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centerContinuous"/>
    </xf>
    <xf numFmtId="168" fontId="0" fillId="2" borderId="0" xfId="0" applyNumberFormat="1" applyFont="1" applyFill="1" applyBorder="1" applyAlignment="1">
      <alignment/>
    </xf>
    <xf numFmtId="168" fontId="0" fillId="2" borderId="10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9" fontId="0" fillId="2" borderId="6" xfId="0" applyNumberFormat="1" applyFont="1" applyFill="1" applyBorder="1" applyAlignment="1" applyProtection="1">
      <alignment horizontal="right"/>
      <protection/>
    </xf>
    <xf numFmtId="169" fontId="0" fillId="2" borderId="2" xfId="0" applyNumberFormat="1" applyFont="1" applyFill="1" applyBorder="1" applyAlignment="1" applyProtection="1">
      <alignment horizontal="right"/>
      <protection/>
    </xf>
    <xf numFmtId="169" fontId="0" fillId="2" borderId="7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/>
    </xf>
    <xf numFmtId="169" fontId="0" fillId="2" borderId="1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>
      <alignment horizontal="right"/>
    </xf>
    <xf numFmtId="169" fontId="0" fillId="2" borderId="10" xfId="0" applyNumberFormat="1" applyFont="1" applyFill="1" applyBorder="1" applyAlignment="1">
      <alignment horizontal="right"/>
    </xf>
    <xf numFmtId="169" fontId="0" fillId="2" borderId="8" xfId="0" applyNumberFormat="1" applyFont="1" applyFill="1" applyBorder="1" applyAlignment="1" applyProtection="1">
      <alignment horizontal="right"/>
      <protection/>
    </xf>
    <xf numFmtId="168" fontId="1" fillId="2" borderId="8" xfId="0" applyNumberFormat="1" applyFont="1" applyFill="1" applyBorder="1" applyAlignment="1">
      <alignment/>
    </xf>
    <xf numFmtId="169" fontId="1" fillId="2" borderId="1" xfId="0" applyNumberFormat="1" applyFont="1" applyFill="1" applyBorder="1" applyAlignment="1" applyProtection="1">
      <alignment horizontal="right"/>
      <protection/>
    </xf>
    <xf numFmtId="169" fontId="1" fillId="2" borderId="10" xfId="0" applyNumberFormat="1" applyFont="1" applyFill="1" applyBorder="1" applyAlignment="1" applyProtection="1">
      <alignment horizontal="right"/>
      <protection/>
    </xf>
    <xf numFmtId="169" fontId="1" fillId="2" borderId="1" xfId="0" applyNumberFormat="1" applyFont="1" applyFill="1" applyBorder="1" applyAlignment="1">
      <alignment horizontal="right"/>
    </xf>
    <xf numFmtId="169" fontId="1" fillId="2" borderId="8" xfId="0" applyNumberFormat="1" applyFont="1" applyFill="1" applyBorder="1" applyAlignment="1">
      <alignment horizontal="right"/>
    </xf>
    <xf numFmtId="169" fontId="1" fillId="2" borderId="10" xfId="0" applyNumberFormat="1" applyFont="1" applyFill="1" applyBorder="1" applyAlignment="1">
      <alignment horizontal="right"/>
    </xf>
    <xf numFmtId="169" fontId="1" fillId="2" borderId="8" xfId="0" applyNumberFormat="1" applyFont="1" applyFill="1" applyBorder="1" applyAlignment="1" applyProtection="1">
      <alignment horizontal="right"/>
      <protection/>
    </xf>
    <xf numFmtId="169" fontId="0" fillId="2" borderId="1" xfId="0" applyNumberFormat="1" applyFont="1" applyFill="1" applyBorder="1" applyAlignment="1" quotePrefix="1">
      <alignment horizontal="right"/>
    </xf>
    <xf numFmtId="169" fontId="0" fillId="2" borderId="8" xfId="0" applyNumberFormat="1" applyFont="1" applyFill="1" applyBorder="1" applyAlignment="1" quotePrefix="1">
      <alignment horizontal="right"/>
    </xf>
    <xf numFmtId="168" fontId="1" fillId="2" borderId="11" xfId="0" applyNumberFormat="1" applyFont="1" applyFill="1" applyBorder="1" applyAlignment="1">
      <alignment/>
    </xf>
    <xf numFmtId="169" fontId="1" fillId="2" borderId="12" xfId="0" applyNumberFormat="1" applyFont="1" applyFill="1" applyBorder="1" applyAlignment="1">
      <alignment horizontal="right"/>
    </xf>
    <xf numFmtId="169" fontId="1" fillId="2" borderId="1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0"/>
  <dimension ref="A1:J85"/>
  <sheetViews>
    <sheetView showGridLines="0"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30.7109375" style="5" customWidth="1"/>
    <col min="2" max="5" width="17.7109375" style="5" customWidth="1"/>
    <col min="6" max="6" width="17.7109375" style="20" customWidth="1"/>
    <col min="7" max="16384" width="11.421875" style="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10" ht="15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ht="12.75" customHeight="1" thickBot="1">
      <c r="A4" s="4"/>
      <c r="B4" s="4"/>
      <c r="C4" s="4"/>
      <c r="D4" s="4"/>
      <c r="E4" s="4"/>
      <c r="F4" s="6"/>
      <c r="G4" s="7"/>
      <c r="H4" s="4"/>
      <c r="I4" s="4"/>
      <c r="J4" s="4"/>
    </row>
    <row r="5" spans="1:7" ht="12.75">
      <c r="A5" s="8" t="s">
        <v>2</v>
      </c>
      <c r="B5" s="9"/>
      <c r="C5" s="10" t="s">
        <v>3</v>
      </c>
      <c r="D5" s="11"/>
      <c r="E5" s="12"/>
      <c r="F5" s="13"/>
      <c r="G5" s="14"/>
    </row>
    <row r="6" spans="1:7" ht="12.75">
      <c r="A6" s="15" t="s">
        <v>4</v>
      </c>
      <c r="B6" s="16"/>
      <c r="C6" s="17"/>
      <c r="D6" s="15"/>
      <c r="E6" s="16" t="s">
        <v>5</v>
      </c>
      <c r="F6" s="18" t="s">
        <v>6</v>
      </c>
      <c r="G6" s="14"/>
    </row>
    <row r="7" spans="1:7" ht="13.5" thickBot="1">
      <c r="A7" s="15"/>
      <c r="B7" s="16" t="s">
        <v>7</v>
      </c>
      <c r="C7" s="19" t="s">
        <v>8</v>
      </c>
      <c r="D7" s="15" t="s">
        <v>9</v>
      </c>
      <c r="E7" s="20"/>
      <c r="F7" s="21"/>
      <c r="G7" s="14"/>
    </row>
    <row r="8" spans="1:7" ht="12.75">
      <c r="A8" s="22" t="s">
        <v>10</v>
      </c>
      <c r="B8" s="23">
        <v>0.365</v>
      </c>
      <c r="C8" s="23">
        <v>7.4095</v>
      </c>
      <c r="D8" s="23">
        <v>55.5895</v>
      </c>
      <c r="E8" s="24">
        <v>5.5042</v>
      </c>
      <c r="F8" s="25">
        <f>SUM(B8:E8)</f>
        <v>68.8682</v>
      </c>
      <c r="G8" s="14"/>
    </row>
    <row r="9" spans="1:7" ht="12.75">
      <c r="A9" s="26" t="s">
        <v>11</v>
      </c>
      <c r="B9" s="27">
        <v>0</v>
      </c>
      <c r="C9" s="28">
        <v>12.41</v>
      </c>
      <c r="D9" s="28">
        <v>96.36</v>
      </c>
      <c r="E9" s="29">
        <v>0</v>
      </c>
      <c r="F9" s="30">
        <f>SUM(B9:E9)</f>
        <v>108.77</v>
      </c>
      <c r="G9" s="14"/>
    </row>
    <row r="10" spans="1:7" ht="12.75">
      <c r="A10" s="26" t="s">
        <v>12</v>
      </c>
      <c r="B10" s="27">
        <v>0</v>
      </c>
      <c r="C10" s="29">
        <v>0</v>
      </c>
      <c r="D10" s="28">
        <v>81.76</v>
      </c>
      <c r="E10" s="31">
        <v>0.511</v>
      </c>
      <c r="F10" s="30">
        <f>SUM(B10:E10)</f>
        <v>82.271</v>
      </c>
      <c r="G10" s="14"/>
    </row>
    <row r="11" spans="1:7" ht="12.75">
      <c r="A11" s="26" t="s">
        <v>13</v>
      </c>
      <c r="B11" s="27">
        <v>0</v>
      </c>
      <c r="C11" s="28">
        <v>2.044</v>
      </c>
      <c r="D11" s="28">
        <v>51.90299999999999</v>
      </c>
      <c r="E11" s="31">
        <v>4.015</v>
      </c>
      <c r="F11" s="30">
        <f>SUM(B11:E11)</f>
        <v>57.96199999999999</v>
      </c>
      <c r="G11" s="14"/>
    </row>
    <row r="12" spans="1:7" ht="12.75">
      <c r="A12" s="32" t="str">
        <f>UPPER(" Galicia")</f>
        <v> GALICIA</v>
      </c>
      <c r="B12" s="33">
        <f>SUM(B8:B11)</f>
        <v>0.365</v>
      </c>
      <c r="C12" s="33">
        <f>SUM(C8:C11)</f>
        <v>21.863500000000002</v>
      </c>
      <c r="D12" s="33">
        <f>SUM(D8:D11)</f>
        <v>285.61249999999995</v>
      </c>
      <c r="E12" s="33">
        <f>SUM(E8:E11)</f>
        <v>10.0302</v>
      </c>
      <c r="F12" s="34">
        <f>SUM(B12:E12)</f>
        <v>317.87119999999993</v>
      </c>
      <c r="G12" s="14"/>
    </row>
    <row r="13" spans="1:7" ht="12.75">
      <c r="A13" s="26"/>
      <c r="B13" s="27"/>
      <c r="C13" s="27"/>
      <c r="D13" s="27"/>
      <c r="E13" s="29"/>
      <c r="F13" s="30"/>
      <c r="G13" s="14"/>
    </row>
    <row r="14" spans="1:7" ht="12.75">
      <c r="A14" s="32" t="str">
        <f>UPPER(" P. de Asturias")</f>
        <v> P. DE ASTURIAS</v>
      </c>
      <c r="B14" s="35">
        <v>0</v>
      </c>
      <c r="C14" s="36">
        <v>0</v>
      </c>
      <c r="D14" s="33">
        <v>153.8</v>
      </c>
      <c r="E14" s="36">
        <v>0</v>
      </c>
      <c r="F14" s="37">
        <f>SUM(B14:E14)</f>
        <v>153.8</v>
      </c>
      <c r="G14" s="14"/>
    </row>
    <row r="15" spans="1:7" ht="12.75">
      <c r="A15" s="26"/>
      <c r="B15" s="27"/>
      <c r="C15" s="27"/>
      <c r="D15" s="27"/>
      <c r="E15" s="29"/>
      <c r="F15" s="30"/>
      <c r="G15" s="14"/>
    </row>
    <row r="16" spans="1:7" ht="12.75">
      <c r="A16" s="32" t="str">
        <f>UPPER(" Cantabria")</f>
        <v> CANTABRIA</v>
      </c>
      <c r="B16" s="35">
        <v>0</v>
      </c>
      <c r="C16" s="36">
        <v>0</v>
      </c>
      <c r="D16" s="33">
        <v>92.90700000000001</v>
      </c>
      <c r="E16" s="38">
        <v>0.12090000000000001</v>
      </c>
      <c r="F16" s="37">
        <f>SUM(B16:E16)</f>
        <v>93.02790000000002</v>
      </c>
      <c r="G16" s="14"/>
    </row>
    <row r="17" spans="1:7" ht="12.75">
      <c r="A17" s="26"/>
      <c r="B17" s="27"/>
      <c r="C17" s="27"/>
      <c r="D17" s="27"/>
      <c r="E17" s="29"/>
      <c r="F17" s="30"/>
      <c r="G17" s="14"/>
    </row>
    <row r="18" spans="1:7" ht="12.75">
      <c r="A18" s="26" t="s">
        <v>14</v>
      </c>
      <c r="B18" s="27">
        <v>0</v>
      </c>
      <c r="C18" s="28">
        <v>47.904</v>
      </c>
      <c r="D18" s="28">
        <v>140.353</v>
      </c>
      <c r="E18" s="29">
        <v>0</v>
      </c>
      <c r="F18" s="30">
        <f>SUM(B18:E18)</f>
        <v>188.257</v>
      </c>
      <c r="G18" s="14"/>
    </row>
    <row r="19" spans="1:7" ht="12.75">
      <c r="A19" s="26" t="s">
        <v>15</v>
      </c>
      <c r="B19" s="27">
        <v>0</v>
      </c>
      <c r="C19" s="29">
        <v>0</v>
      </c>
      <c r="D19" s="28">
        <v>327.099</v>
      </c>
      <c r="E19" s="29">
        <v>0</v>
      </c>
      <c r="F19" s="30">
        <f>SUM(B19:E19)</f>
        <v>327.099</v>
      </c>
      <c r="G19" s="14"/>
    </row>
    <row r="20" spans="1:7" ht="12.75">
      <c r="A20" s="26" t="s">
        <v>16</v>
      </c>
      <c r="B20" s="27">
        <v>0</v>
      </c>
      <c r="C20" s="29">
        <v>0</v>
      </c>
      <c r="D20" s="28">
        <v>141.428</v>
      </c>
      <c r="E20" s="29">
        <v>0</v>
      </c>
      <c r="F20" s="30">
        <f>SUM(B20:E20)</f>
        <v>141.428</v>
      </c>
      <c r="G20" s="14"/>
    </row>
    <row r="21" spans="1:7" ht="12.75">
      <c r="A21" s="32" t="str">
        <f>UPPER(" País Vasco")</f>
        <v> PAÍS VASCO</v>
      </c>
      <c r="B21" s="35">
        <f>SUM(B18:B20)</f>
        <v>0</v>
      </c>
      <c r="C21" s="35">
        <f>SUM(C18:C20)</f>
        <v>47.904</v>
      </c>
      <c r="D21" s="35">
        <f>SUM(D18:D20)</f>
        <v>608.88</v>
      </c>
      <c r="E21" s="35">
        <f>SUM(E18:E20)</f>
        <v>0</v>
      </c>
      <c r="F21" s="37">
        <f>SUM(B21:E21)</f>
        <v>656.784</v>
      </c>
      <c r="G21" s="14"/>
    </row>
    <row r="22" spans="1:7" ht="12.75">
      <c r="A22" s="26"/>
      <c r="B22" s="27"/>
      <c r="C22" s="27"/>
      <c r="D22" s="27"/>
      <c r="E22" s="29"/>
      <c r="F22" s="30"/>
      <c r="G22" s="14"/>
    </row>
    <row r="23" spans="1:7" ht="12.75">
      <c r="A23" s="32" t="str">
        <f>UPPER(" Navarra")</f>
        <v> NAVARRA</v>
      </c>
      <c r="B23" s="35">
        <v>0</v>
      </c>
      <c r="C23" s="33">
        <v>412.71</v>
      </c>
      <c r="D23" s="33">
        <v>712.61</v>
      </c>
      <c r="E23" s="36">
        <v>0</v>
      </c>
      <c r="F23" s="37">
        <f>SUM(B23:E23)</f>
        <v>1125.32</v>
      </c>
      <c r="G23" s="14"/>
    </row>
    <row r="24" spans="1:7" ht="12.75">
      <c r="A24" s="26"/>
      <c r="B24" s="27"/>
      <c r="C24" s="27"/>
      <c r="D24" s="27"/>
      <c r="E24" s="29"/>
      <c r="F24" s="30"/>
      <c r="G24" s="14"/>
    </row>
    <row r="25" spans="1:7" ht="12.75">
      <c r="A25" s="32" t="str">
        <f>UPPER(" La Rioja")</f>
        <v> LA RIOJA</v>
      </c>
      <c r="B25" s="33">
        <v>0.3</v>
      </c>
      <c r="C25" s="33">
        <v>343.2</v>
      </c>
      <c r="D25" s="33">
        <v>35.5</v>
      </c>
      <c r="E25" s="38">
        <v>16.5</v>
      </c>
      <c r="F25" s="37">
        <f>SUM(B25:E25)</f>
        <v>395.5</v>
      </c>
      <c r="G25" s="14"/>
    </row>
    <row r="26" spans="1:7" ht="12.75">
      <c r="A26" s="26"/>
      <c r="B26" s="28"/>
      <c r="C26" s="27"/>
      <c r="D26" s="27"/>
      <c r="E26" s="29"/>
      <c r="F26" s="30"/>
      <c r="G26" s="14"/>
    </row>
    <row r="27" spans="1:7" ht="12.75">
      <c r="A27" s="26" t="s">
        <v>17</v>
      </c>
      <c r="B27" s="35">
        <v>0</v>
      </c>
      <c r="C27" s="28">
        <v>979.55</v>
      </c>
      <c r="D27" s="35">
        <v>0</v>
      </c>
      <c r="E27" s="31">
        <v>2.86</v>
      </c>
      <c r="F27" s="30">
        <f>SUM(B27:E27)</f>
        <v>982.41</v>
      </c>
      <c r="G27" s="14"/>
    </row>
    <row r="28" spans="1:7" ht="12.75">
      <c r="A28" s="26" t="s">
        <v>18</v>
      </c>
      <c r="B28" s="28">
        <v>55.5</v>
      </c>
      <c r="C28" s="28">
        <v>1066.7</v>
      </c>
      <c r="D28" s="28">
        <v>28.6</v>
      </c>
      <c r="E28" s="31">
        <v>16.8</v>
      </c>
      <c r="F28" s="30">
        <f>SUM(B28:E28)</f>
        <v>1167.6</v>
      </c>
      <c r="G28" s="14"/>
    </row>
    <row r="29" spans="1:7" ht="12.75">
      <c r="A29" s="26" t="s">
        <v>19</v>
      </c>
      <c r="B29" s="35">
        <v>0</v>
      </c>
      <c r="C29" s="28">
        <v>1266</v>
      </c>
      <c r="D29" s="35">
        <v>0</v>
      </c>
      <c r="E29" s="31">
        <v>26</v>
      </c>
      <c r="F29" s="30">
        <f>SUM(B29:E29)</f>
        <v>1292</v>
      </c>
      <c r="G29" s="14"/>
    </row>
    <row r="30" spans="1:7" ht="12.75">
      <c r="A30" s="32" t="str">
        <f>UPPER(" Aragón")</f>
        <v> ARAGÓN</v>
      </c>
      <c r="B30" s="33">
        <f>SUM(B27:B29)</f>
        <v>55.5</v>
      </c>
      <c r="C30" s="33">
        <f>SUM(C27:C29)</f>
        <v>3312.25</v>
      </c>
      <c r="D30" s="33">
        <f>SUM(D27:D29)</f>
        <v>28.6</v>
      </c>
      <c r="E30" s="33">
        <f>SUM(E27:E29)</f>
        <v>45.66</v>
      </c>
      <c r="F30" s="34">
        <f>SUM(B30:E30)</f>
        <v>3442.0099999999998</v>
      </c>
      <c r="G30" s="14"/>
    </row>
    <row r="31" spans="1:7" ht="12.75">
      <c r="A31" s="26"/>
      <c r="B31" s="27"/>
      <c r="C31" s="27"/>
      <c r="D31" s="27"/>
      <c r="E31" s="29"/>
      <c r="F31" s="30"/>
      <c r="G31" s="14"/>
    </row>
    <row r="32" spans="1:7" ht="12.75">
      <c r="A32" s="26" t="s">
        <v>20</v>
      </c>
      <c r="B32" s="27">
        <v>0</v>
      </c>
      <c r="C32" s="28">
        <v>380.9</v>
      </c>
      <c r="D32" s="28">
        <v>16.1</v>
      </c>
      <c r="E32" s="31">
        <v>5.6</v>
      </c>
      <c r="F32" s="30">
        <f>SUM(B32:E32)</f>
        <v>402.6</v>
      </c>
      <c r="G32" s="14"/>
    </row>
    <row r="33" spans="1:7" ht="12.75">
      <c r="A33" s="26" t="s">
        <v>21</v>
      </c>
      <c r="B33" s="27">
        <v>0</v>
      </c>
      <c r="C33" s="28">
        <v>272</v>
      </c>
      <c r="D33" s="29">
        <v>0</v>
      </c>
      <c r="E33" s="29">
        <v>0</v>
      </c>
      <c r="F33" s="30">
        <f>SUM(B33:E33)</f>
        <v>272</v>
      </c>
      <c r="G33" s="14"/>
    </row>
    <row r="34" spans="1:7" ht="12.75">
      <c r="A34" s="26" t="s">
        <v>22</v>
      </c>
      <c r="B34" s="27">
        <v>0</v>
      </c>
      <c r="C34" s="28">
        <v>360.8</v>
      </c>
      <c r="D34" s="29">
        <v>0</v>
      </c>
      <c r="E34" s="31">
        <v>7</v>
      </c>
      <c r="F34" s="30">
        <f>SUM(B34:E34)</f>
        <v>367.8</v>
      </c>
      <c r="G34" s="14"/>
    </row>
    <row r="35" spans="1:7" ht="12.75">
      <c r="A35" s="26" t="s">
        <v>23</v>
      </c>
      <c r="B35" s="27">
        <v>0</v>
      </c>
      <c r="C35" s="28">
        <v>82.6</v>
      </c>
      <c r="D35" s="28">
        <v>15.5</v>
      </c>
      <c r="E35" s="31">
        <v>0.14</v>
      </c>
      <c r="F35" s="30">
        <f>SUM(B35:E35)</f>
        <v>98.24</v>
      </c>
      <c r="G35" s="14"/>
    </row>
    <row r="36" spans="1:7" ht="12.75">
      <c r="A36" s="32" t="str">
        <f>UPPER(" Cataluña")</f>
        <v> CATALUÑA</v>
      </c>
      <c r="B36" s="35">
        <f>SUM(B32:B35)</f>
        <v>0</v>
      </c>
      <c r="C36" s="35">
        <f>SUM(C32:C35)</f>
        <v>1096.3</v>
      </c>
      <c r="D36" s="35">
        <f>SUM(D32:D35)</f>
        <v>31.6</v>
      </c>
      <c r="E36" s="35">
        <f>SUM(E32:E35)</f>
        <v>12.74</v>
      </c>
      <c r="F36" s="37">
        <f>SUM(B36:E36)</f>
        <v>1140.6399999999999</v>
      </c>
      <c r="G36" s="14"/>
    </row>
    <row r="37" spans="1:7" ht="12.75">
      <c r="A37" s="26"/>
      <c r="B37" s="27"/>
      <c r="C37" s="27"/>
      <c r="D37" s="27"/>
      <c r="E37" s="29"/>
      <c r="F37" s="30"/>
      <c r="G37" s="14"/>
    </row>
    <row r="38" spans="1:7" ht="12.75">
      <c r="A38" s="32" t="str">
        <f>UPPER(" Baleares")</f>
        <v> BALEARES</v>
      </c>
      <c r="B38" s="35">
        <v>0</v>
      </c>
      <c r="C38" s="33">
        <v>521.22</v>
      </c>
      <c r="D38" s="36">
        <v>0</v>
      </c>
      <c r="E38" s="36">
        <v>0</v>
      </c>
      <c r="F38" s="37">
        <f>SUM(B38:E38)</f>
        <v>521.22</v>
      </c>
      <c r="G38" s="14"/>
    </row>
    <row r="39" spans="1:7" ht="12.75">
      <c r="A39" s="26"/>
      <c r="B39" s="27"/>
      <c r="C39" s="27"/>
      <c r="D39" s="27"/>
      <c r="E39" s="29"/>
      <c r="F39" s="30"/>
      <c r="G39" s="14"/>
    </row>
    <row r="40" spans="1:7" ht="12.75">
      <c r="A40" s="26" t="s">
        <v>24</v>
      </c>
      <c r="B40" s="28">
        <v>41.856</v>
      </c>
      <c r="C40" s="28">
        <v>398.13</v>
      </c>
      <c r="D40" s="28">
        <v>44.472</v>
      </c>
      <c r="E40" s="31">
        <v>9.94</v>
      </c>
      <c r="F40" s="30">
        <f aca="true" t="shared" si="0" ref="F40:F49">SUM(B40:E40)</f>
        <v>494.39799999999997</v>
      </c>
      <c r="G40" s="14"/>
    </row>
    <row r="41" spans="1:7" ht="12.75">
      <c r="A41" s="26" t="s">
        <v>25</v>
      </c>
      <c r="B41" s="27">
        <v>0</v>
      </c>
      <c r="C41" s="28">
        <v>94.95</v>
      </c>
      <c r="D41" s="28">
        <v>482.615</v>
      </c>
      <c r="E41" s="31">
        <v>0.22</v>
      </c>
      <c r="F41" s="30">
        <f t="shared" si="0"/>
        <v>577.7850000000001</v>
      </c>
      <c r="G41" s="14"/>
    </row>
    <row r="42" spans="1:7" ht="12.75">
      <c r="A42" s="26" t="s">
        <v>26</v>
      </c>
      <c r="B42" s="28">
        <v>420</v>
      </c>
      <c r="C42" s="28">
        <v>12.5</v>
      </c>
      <c r="D42" s="28">
        <v>1090</v>
      </c>
      <c r="E42" s="31">
        <v>4</v>
      </c>
      <c r="F42" s="30">
        <f t="shared" si="0"/>
        <v>1526.5</v>
      </c>
      <c r="G42" s="14"/>
    </row>
    <row r="43" spans="1:7" ht="12.75">
      <c r="A43" s="26" t="s">
        <v>27</v>
      </c>
      <c r="B43" s="39">
        <v>1.41</v>
      </c>
      <c r="C43" s="35">
        <v>0</v>
      </c>
      <c r="D43" s="28">
        <v>654.45</v>
      </c>
      <c r="E43" s="31">
        <v>0.12</v>
      </c>
      <c r="F43" s="30">
        <f t="shared" si="0"/>
        <v>655.98</v>
      </c>
      <c r="G43" s="14"/>
    </row>
    <row r="44" spans="1:7" ht="12.75">
      <c r="A44" s="26" t="s">
        <v>28</v>
      </c>
      <c r="B44" s="39">
        <v>2.08</v>
      </c>
      <c r="C44" s="28">
        <v>715.85</v>
      </c>
      <c r="D44" s="28">
        <v>238.34</v>
      </c>
      <c r="E44" s="31">
        <v>4.01</v>
      </c>
      <c r="F44" s="30">
        <f t="shared" si="0"/>
        <v>960.2800000000001</v>
      </c>
      <c r="G44" s="14"/>
    </row>
    <row r="45" spans="1:7" ht="12.75">
      <c r="A45" s="26" t="s">
        <v>29</v>
      </c>
      <c r="B45" s="28">
        <v>191.75</v>
      </c>
      <c r="C45" s="28">
        <v>324</v>
      </c>
      <c r="D45" s="28">
        <v>204.63</v>
      </c>
      <c r="E45" s="31">
        <v>18.19</v>
      </c>
      <c r="F45" s="30">
        <f t="shared" si="0"/>
        <v>738.57</v>
      </c>
      <c r="G45" s="14"/>
    </row>
    <row r="46" spans="1:7" ht="12.75">
      <c r="A46" s="26" t="s">
        <v>30</v>
      </c>
      <c r="B46" s="28">
        <v>92.882</v>
      </c>
      <c r="C46" s="28">
        <v>500.58</v>
      </c>
      <c r="D46" s="28">
        <v>11.283</v>
      </c>
      <c r="E46" s="31">
        <v>22.228</v>
      </c>
      <c r="F46" s="30">
        <f t="shared" si="0"/>
        <v>626.973</v>
      </c>
      <c r="G46" s="14"/>
    </row>
    <row r="47" spans="1:7" ht="12.75">
      <c r="A47" s="26" t="s">
        <v>31</v>
      </c>
      <c r="B47" s="27">
        <v>0</v>
      </c>
      <c r="C47" s="28">
        <v>252.082</v>
      </c>
      <c r="D47" s="28">
        <v>615.084</v>
      </c>
      <c r="E47" s="31">
        <v>11.98</v>
      </c>
      <c r="F47" s="30">
        <f t="shared" si="0"/>
        <v>879.146</v>
      </c>
      <c r="G47" s="14"/>
    </row>
    <row r="48" spans="1:7" ht="12.75">
      <c r="A48" s="26" t="s">
        <v>32</v>
      </c>
      <c r="B48" s="27">
        <v>0</v>
      </c>
      <c r="C48" s="28">
        <v>462</v>
      </c>
      <c r="D48" s="28">
        <v>727</v>
      </c>
      <c r="E48" s="31">
        <v>32</v>
      </c>
      <c r="F48" s="30">
        <f t="shared" si="0"/>
        <v>1221</v>
      </c>
      <c r="G48" s="14"/>
    </row>
    <row r="49" spans="1:7" ht="12.75">
      <c r="A49" s="32" t="str">
        <f>UPPER(" Castilla y León")</f>
        <v> CASTILLA Y LEÓN</v>
      </c>
      <c r="B49" s="33">
        <f>SUM(B40:B48)</f>
        <v>749.9780000000001</v>
      </c>
      <c r="C49" s="33">
        <f>SUM(C40:C48)</f>
        <v>2760.092</v>
      </c>
      <c r="D49" s="33">
        <f>SUM(D40:D48)</f>
        <v>4067.8740000000003</v>
      </c>
      <c r="E49" s="33">
        <f>SUM(E40:E48)</f>
        <v>102.688</v>
      </c>
      <c r="F49" s="34">
        <f t="shared" si="0"/>
        <v>7680.6320000000005</v>
      </c>
      <c r="G49" s="14"/>
    </row>
    <row r="50" spans="1:7" ht="12.75">
      <c r="A50" s="26"/>
      <c r="B50" s="27"/>
      <c r="C50" s="27"/>
      <c r="D50" s="27"/>
      <c r="E50" s="29"/>
      <c r="F50" s="30"/>
      <c r="G50" s="14"/>
    </row>
    <row r="51" spans="1:7" ht="12.75">
      <c r="A51" s="32" t="str">
        <f>UPPER(" Madrid")</f>
        <v> MADRID</v>
      </c>
      <c r="B51" s="33">
        <v>0</v>
      </c>
      <c r="C51" s="33">
        <v>281.6</v>
      </c>
      <c r="D51" s="33">
        <v>39.6</v>
      </c>
      <c r="E51" s="36">
        <v>0</v>
      </c>
      <c r="F51" s="37">
        <f>SUM(B51:E51)</f>
        <v>321.20000000000005</v>
      </c>
      <c r="G51" s="14"/>
    </row>
    <row r="52" spans="1:7" ht="12.75">
      <c r="A52" s="26"/>
      <c r="B52" s="27"/>
      <c r="C52" s="27"/>
      <c r="D52" s="27"/>
      <c r="E52" s="29"/>
      <c r="F52" s="30"/>
      <c r="G52" s="14"/>
    </row>
    <row r="53" spans="1:7" ht="12.75">
      <c r="A53" s="26" t="s">
        <v>33</v>
      </c>
      <c r="B53" s="27">
        <v>0</v>
      </c>
      <c r="C53" s="28">
        <v>1119.39</v>
      </c>
      <c r="D53" s="29">
        <v>0</v>
      </c>
      <c r="E53" s="31">
        <v>22.48</v>
      </c>
      <c r="F53" s="30">
        <f aca="true" t="shared" si="1" ref="F53:F58">SUM(B53:E53)</f>
        <v>1141.8700000000001</v>
      </c>
      <c r="G53" s="14"/>
    </row>
    <row r="54" spans="1:7" ht="12.75">
      <c r="A54" s="26" t="s">
        <v>34</v>
      </c>
      <c r="B54" s="28">
        <v>431</v>
      </c>
      <c r="C54" s="28">
        <v>1220.937</v>
      </c>
      <c r="D54" s="29">
        <v>0</v>
      </c>
      <c r="E54" s="31">
        <v>11.58</v>
      </c>
      <c r="F54" s="30">
        <f t="shared" si="1"/>
        <v>1663.5169999999998</v>
      </c>
      <c r="G54" s="14"/>
    </row>
    <row r="55" spans="1:7" ht="12.75">
      <c r="A55" s="26" t="s">
        <v>35</v>
      </c>
      <c r="B55" s="28">
        <v>80</v>
      </c>
      <c r="C55" s="28">
        <v>911.27</v>
      </c>
      <c r="D55" s="40">
        <v>66.9</v>
      </c>
      <c r="E55" s="31">
        <v>34.59</v>
      </c>
      <c r="F55" s="30">
        <f t="shared" si="1"/>
        <v>1092.76</v>
      </c>
      <c r="G55" s="14"/>
    </row>
    <row r="56" spans="1:7" ht="12.75">
      <c r="A56" s="26" t="s">
        <v>36</v>
      </c>
      <c r="B56" s="27">
        <v>0</v>
      </c>
      <c r="C56" s="28">
        <v>388.9</v>
      </c>
      <c r="D56" s="35">
        <v>0</v>
      </c>
      <c r="E56" s="31">
        <v>3.6</v>
      </c>
      <c r="F56" s="30">
        <f t="shared" si="1"/>
        <v>392.5</v>
      </c>
      <c r="G56" s="14"/>
    </row>
    <row r="57" spans="1:7" ht="12.75">
      <c r="A57" s="26" t="s">
        <v>37</v>
      </c>
      <c r="B57" s="28">
        <v>37.7</v>
      </c>
      <c r="C57" s="28">
        <v>869.7</v>
      </c>
      <c r="D57" s="28">
        <v>8.9</v>
      </c>
      <c r="E57" s="31">
        <v>0.9</v>
      </c>
      <c r="F57" s="30">
        <f t="shared" si="1"/>
        <v>917.2</v>
      </c>
      <c r="G57" s="14"/>
    </row>
    <row r="58" spans="1:7" ht="12.75">
      <c r="A58" s="32" t="str">
        <f>UPPER(" Castilla-La Mancha")</f>
        <v> CASTILLA-LA MANCHA</v>
      </c>
      <c r="B58" s="33">
        <f>SUM(B53:B57)</f>
        <v>548.7</v>
      </c>
      <c r="C58" s="33">
        <f>SUM(C53:C57)</f>
        <v>4510.197</v>
      </c>
      <c r="D58" s="33">
        <f>SUM(D53:D57)</f>
        <v>75.80000000000001</v>
      </c>
      <c r="E58" s="33">
        <f>SUM(E53:E57)</f>
        <v>73.15</v>
      </c>
      <c r="F58" s="34">
        <f t="shared" si="1"/>
        <v>5207.847</v>
      </c>
      <c r="G58" s="14"/>
    </row>
    <row r="59" spans="1:7" ht="12.75">
      <c r="A59" s="26"/>
      <c r="B59" s="27"/>
      <c r="C59" s="27"/>
      <c r="D59" s="27"/>
      <c r="E59" s="29"/>
      <c r="F59" s="30"/>
      <c r="G59" s="14"/>
    </row>
    <row r="60" spans="1:7" ht="12.75">
      <c r="A60" s="26" t="s">
        <v>38</v>
      </c>
      <c r="B60" s="27">
        <v>0</v>
      </c>
      <c r="C60" s="28">
        <v>74.7</v>
      </c>
      <c r="D60" s="40">
        <v>45</v>
      </c>
      <c r="E60" s="29">
        <v>0</v>
      </c>
      <c r="F60" s="30">
        <f>SUM(B60:E60)</f>
        <v>119.7</v>
      </c>
      <c r="G60" s="14"/>
    </row>
    <row r="61" spans="1:7" ht="12.75">
      <c r="A61" s="26" t="s">
        <v>39</v>
      </c>
      <c r="B61" s="27">
        <v>0</v>
      </c>
      <c r="C61" s="28">
        <v>194.54</v>
      </c>
      <c r="D61" s="29">
        <v>0</v>
      </c>
      <c r="E61" s="31">
        <v>3.9</v>
      </c>
      <c r="F61" s="30">
        <f>SUM(B61:E61)</f>
        <v>198.44</v>
      </c>
      <c r="G61" s="14"/>
    </row>
    <row r="62" spans="1:7" ht="12.75">
      <c r="A62" s="26" t="s">
        <v>40</v>
      </c>
      <c r="B62" s="28">
        <v>49.076</v>
      </c>
      <c r="C62" s="28">
        <v>136.061</v>
      </c>
      <c r="D62" s="28">
        <v>46.218</v>
      </c>
      <c r="E62" s="31">
        <v>1.875</v>
      </c>
      <c r="F62" s="30">
        <f>SUM(B62:E62)</f>
        <v>233.23000000000002</v>
      </c>
      <c r="G62" s="14"/>
    </row>
    <row r="63" spans="1:7" ht="12.75">
      <c r="A63" s="32" t="str">
        <f>UPPER(" C. Valenciana")</f>
        <v> C. VALENCIANA</v>
      </c>
      <c r="B63" s="33">
        <f>SUM(B60:B62)</f>
        <v>49.076</v>
      </c>
      <c r="C63" s="33">
        <f>SUM(C60:C62)</f>
        <v>405.30100000000004</v>
      </c>
      <c r="D63" s="33">
        <f>SUM(D60:D62)</f>
        <v>91.218</v>
      </c>
      <c r="E63" s="33">
        <f>SUM(E60:E62)</f>
        <v>5.775</v>
      </c>
      <c r="F63" s="34">
        <f>SUM(B63:E63)</f>
        <v>551.37</v>
      </c>
      <c r="G63" s="14"/>
    </row>
    <row r="64" spans="1:7" ht="12.75">
      <c r="A64" s="26"/>
      <c r="B64" s="27"/>
      <c r="C64" s="27"/>
      <c r="D64" s="27"/>
      <c r="E64" s="29"/>
      <c r="F64" s="30"/>
      <c r="G64" s="14"/>
    </row>
    <row r="65" spans="1:7" ht="12.75">
      <c r="A65" s="32" t="str">
        <f>UPPER(" R. de Murcia")</f>
        <v> R. DE MURCIA</v>
      </c>
      <c r="B65" s="35">
        <v>0</v>
      </c>
      <c r="C65" s="33">
        <v>490.2</v>
      </c>
      <c r="D65" s="33">
        <v>119.6</v>
      </c>
      <c r="E65" s="38">
        <v>0.2</v>
      </c>
      <c r="F65" s="37">
        <f>SUM(B65:E65)</f>
        <v>610</v>
      </c>
      <c r="G65" s="14"/>
    </row>
    <row r="66" spans="1:7" ht="12.75">
      <c r="A66" s="26"/>
      <c r="B66" s="27"/>
      <c r="C66" s="27"/>
      <c r="D66" s="27"/>
      <c r="E66" s="29"/>
      <c r="F66" s="30"/>
      <c r="G66" s="14"/>
    </row>
    <row r="67" spans="1:7" ht="12.75">
      <c r="A67" s="26" t="s">
        <v>41</v>
      </c>
      <c r="B67" s="28">
        <v>3624.39</v>
      </c>
      <c r="C67" s="28">
        <v>360</v>
      </c>
      <c r="D67" s="28">
        <v>127.5</v>
      </c>
      <c r="E67" s="31">
        <v>3.8</v>
      </c>
      <c r="F67" s="30">
        <f>SUM(B67:E67)</f>
        <v>4115.69</v>
      </c>
      <c r="G67" s="14"/>
    </row>
    <row r="68" spans="1:7" ht="12.75">
      <c r="A68" s="26" t="s">
        <v>42</v>
      </c>
      <c r="B68" s="28">
        <v>750</v>
      </c>
      <c r="C68" s="28">
        <v>1664.4</v>
      </c>
      <c r="D68" s="28">
        <v>27.2</v>
      </c>
      <c r="E68" s="31">
        <v>14.82</v>
      </c>
      <c r="F68" s="30">
        <f>SUM(B68:E68)</f>
        <v>2456.42</v>
      </c>
      <c r="G68" s="14"/>
    </row>
    <row r="69" spans="1:7" ht="12.75">
      <c r="A69" s="32" t="str">
        <f>UPPER(" Extremadura")</f>
        <v> EXTREMADURA</v>
      </c>
      <c r="B69" s="33">
        <f>SUM(B67:B68)</f>
        <v>4374.389999999999</v>
      </c>
      <c r="C69" s="33">
        <f>SUM(C67:C68)</f>
        <v>2024.4</v>
      </c>
      <c r="D69" s="33">
        <f>SUM(D67:D68)</f>
        <v>154.7</v>
      </c>
      <c r="E69" s="33">
        <f>SUM(E67:E68)</f>
        <v>18.62</v>
      </c>
      <c r="F69" s="34">
        <f>SUM(B69:E69)</f>
        <v>6572.109999999999</v>
      </c>
      <c r="G69" s="14"/>
    </row>
    <row r="70" spans="1:7" ht="12.75">
      <c r="A70" s="26"/>
      <c r="B70" s="27"/>
      <c r="C70" s="27"/>
      <c r="D70" s="27"/>
      <c r="E70" s="29"/>
      <c r="F70" s="30"/>
      <c r="G70" s="14"/>
    </row>
    <row r="71" spans="1:7" ht="12.75">
      <c r="A71" s="26" t="s">
        <v>43</v>
      </c>
      <c r="B71" s="28">
        <v>20.793</v>
      </c>
      <c r="C71" s="28">
        <v>173.772</v>
      </c>
      <c r="D71" s="28">
        <v>22.279</v>
      </c>
      <c r="E71" s="31">
        <v>2.475</v>
      </c>
      <c r="F71" s="30">
        <f aca="true" t="shared" si="2" ref="F71:F79">SUM(B71:E71)</f>
        <v>219.319</v>
      </c>
      <c r="G71" s="14"/>
    </row>
    <row r="72" spans="1:7" ht="12.75">
      <c r="A72" s="26" t="s">
        <v>44</v>
      </c>
      <c r="B72" s="28">
        <v>3.9</v>
      </c>
      <c r="C72" s="28">
        <v>18.8</v>
      </c>
      <c r="D72" s="28">
        <v>0.6</v>
      </c>
      <c r="E72" s="29">
        <v>0</v>
      </c>
      <c r="F72" s="30">
        <f t="shared" si="2"/>
        <v>23.3</v>
      </c>
      <c r="G72" s="14"/>
    </row>
    <row r="73" spans="1:7" ht="12.75">
      <c r="A73" s="26" t="s">
        <v>45</v>
      </c>
      <c r="B73" s="28">
        <v>145</v>
      </c>
      <c r="C73" s="28">
        <v>817</v>
      </c>
      <c r="D73" s="28">
        <v>160</v>
      </c>
      <c r="E73" s="29">
        <v>0</v>
      </c>
      <c r="F73" s="30">
        <f t="shared" si="2"/>
        <v>1122</v>
      </c>
      <c r="G73" s="14"/>
    </row>
    <row r="74" spans="1:7" ht="12.75">
      <c r="A74" s="26" t="s">
        <v>46</v>
      </c>
      <c r="B74" s="27">
        <v>0</v>
      </c>
      <c r="C74" s="28">
        <v>327.209</v>
      </c>
      <c r="D74" s="28">
        <v>215.71</v>
      </c>
      <c r="E74" s="29">
        <v>0</v>
      </c>
      <c r="F74" s="30">
        <f t="shared" si="2"/>
        <v>542.919</v>
      </c>
      <c r="G74" s="14"/>
    </row>
    <row r="75" spans="1:7" ht="12.75">
      <c r="A75" s="26" t="s">
        <v>47</v>
      </c>
      <c r="B75" s="28">
        <v>25.5</v>
      </c>
      <c r="C75" s="28">
        <v>345.6</v>
      </c>
      <c r="D75" s="28">
        <v>25.3</v>
      </c>
      <c r="E75" s="31">
        <v>1.8</v>
      </c>
      <c r="F75" s="30">
        <f t="shared" si="2"/>
        <v>398.20000000000005</v>
      </c>
      <c r="G75" s="14"/>
    </row>
    <row r="76" spans="1:7" ht="12.75">
      <c r="A76" s="26" t="s">
        <v>48</v>
      </c>
      <c r="B76" s="28">
        <v>14.19</v>
      </c>
      <c r="C76" s="28">
        <v>396.89</v>
      </c>
      <c r="D76" s="28">
        <v>82.92</v>
      </c>
      <c r="E76" s="29">
        <v>0</v>
      </c>
      <c r="F76" s="30">
        <f t="shared" si="2"/>
        <v>494</v>
      </c>
      <c r="G76" s="14"/>
    </row>
    <row r="77" spans="1:7" ht="12.75">
      <c r="A77" s="26" t="s">
        <v>49</v>
      </c>
      <c r="B77" s="28">
        <v>17</v>
      </c>
      <c r="C77" s="28">
        <v>208.95</v>
      </c>
      <c r="D77" s="28">
        <v>18</v>
      </c>
      <c r="E77" s="31">
        <v>1.9</v>
      </c>
      <c r="F77" s="30">
        <f t="shared" si="2"/>
        <v>245.85</v>
      </c>
      <c r="G77" s="14"/>
    </row>
    <row r="78" spans="1:7" ht="12.75">
      <c r="A78" s="26" t="s">
        <v>50</v>
      </c>
      <c r="B78" s="28">
        <v>55</v>
      </c>
      <c r="C78" s="28">
        <v>140.87</v>
      </c>
      <c r="D78" s="28">
        <v>6.2</v>
      </c>
      <c r="E78" s="31">
        <v>1.4</v>
      </c>
      <c r="F78" s="30">
        <f t="shared" si="2"/>
        <v>203.47</v>
      </c>
      <c r="G78" s="14"/>
    </row>
    <row r="79" spans="1:7" ht="12.75">
      <c r="A79" s="32" t="str">
        <f>UPPER(" Andalucía")</f>
        <v> ANDALUCÍA</v>
      </c>
      <c r="B79" s="33">
        <f>SUM(B71:B78)</f>
        <v>281.383</v>
      </c>
      <c r="C79" s="33">
        <f>SUM(C71:C78)</f>
        <v>2429.0909999999994</v>
      </c>
      <c r="D79" s="33">
        <f>SUM(D71:D78)</f>
        <v>531.009</v>
      </c>
      <c r="E79" s="33">
        <f>SUM(E71:E78)</f>
        <v>7.575000000000001</v>
      </c>
      <c r="F79" s="34">
        <f t="shared" si="2"/>
        <v>3249.057999999999</v>
      </c>
      <c r="G79" s="14"/>
    </row>
    <row r="80" spans="1:7" ht="12.75">
      <c r="A80" s="26"/>
      <c r="B80" s="27"/>
      <c r="C80" s="27"/>
      <c r="D80" s="27"/>
      <c r="E80" s="29"/>
      <c r="F80" s="30"/>
      <c r="G80" s="14"/>
    </row>
    <row r="81" spans="1:7" ht="12.75">
      <c r="A81" s="26" t="s">
        <v>51</v>
      </c>
      <c r="B81" s="27">
        <v>0</v>
      </c>
      <c r="C81" s="29">
        <v>0</v>
      </c>
      <c r="D81" s="28">
        <v>44.415</v>
      </c>
      <c r="E81" s="29">
        <v>0</v>
      </c>
      <c r="F81" s="30">
        <f>SUM(B81:E81)</f>
        <v>44.415</v>
      </c>
      <c r="G81" s="14"/>
    </row>
    <row r="82" spans="1:7" ht="12.75">
      <c r="A82" s="26" t="s">
        <v>52</v>
      </c>
      <c r="B82" s="27">
        <v>0</v>
      </c>
      <c r="C82" s="29">
        <v>0</v>
      </c>
      <c r="D82" s="28">
        <v>20</v>
      </c>
      <c r="E82" s="31">
        <v>1.2</v>
      </c>
      <c r="F82" s="30">
        <f>SUM(B82:E82)</f>
        <v>21.2</v>
      </c>
      <c r="G82" s="14"/>
    </row>
    <row r="83" spans="1:7" ht="12.75">
      <c r="A83" s="32" t="str">
        <f>UPPER(" Canarias")</f>
        <v> CANARIAS</v>
      </c>
      <c r="B83" s="35">
        <f>SUM(B81:B82)</f>
        <v>0</v>
      </c>
      <c r="C83" s="35">
        <f>SUM(C81:C82)</f>
        <v>0</v>
      </c>
      <c r="D83" s="35">
        <f>SUM(D81:D82)</f>
        <v>64.41499999999999</v>
      </c>
      <c r="E83" s="35">
        <f>SUM(E81:E82)</f>
        <v>1.2</v>
      </c>
      <c r="F83" s="37">
        <f>SUM(B83:E83)</f>
        <v>65.615</v>
      </c>
      <c r="G83" s="14"/>
    </row>
    <row r="84" spans="1:7" ht="12.75">
      <c r="A84" s="26"/>
      <c r="B84" s="27"/>
      <c r="C84" s="27"/>
      <c r="D84" s="27"/>
      <c r="E84" s="29"/>
      <c r="F84" s="30"/>
      <c r="G84" s="14"/>
    </row>
    <row r="85" spans="1:7" ht="13.5" thickBot="1">
      <c r="A85" s="41" t="s">
        <v>53</v>
      </c>
      <c r="B85" s="42">
        <f>SUM(B12+B14+B16+B21+B23+B25+B30+B36+B38+B49+B51+B58+B63+B65+B69+B79+B83)</f>
        <v>6059.691999999999</v>
      </c>
      <c r="C85" s="42">
        <f>SUM(C12+C14+C16+C21+C23+C25+C30+C36+C38+C49+C51+C58+C63+C65+C69+C79+C83)</f>
        <v>18656.3285</v>
      </c>
      <c r="D85" s="42">
        <f>SUM(D12+D14+D16+D21+D23+D25+D30+D36+D38+D49+D51+D58+D63+D65+D69+D79+D83)</f>
        <v>7093.7255000000005</v>
      </c>
      <c r="E85" s="42">
        <f>SUM(E12+E14+E16+E21+E23+E25+E30+E36+E38+E49+E51+E58+E63+E65+E69+E79+E83)</f>
        <v>294.25909999999993</v>
      </c>
      <c r="F85" s="43">
        <f>SUM(F12+F14+F16+F21+F23+F25+F30+F36+F38+F49+F51+F58+F63+F65+F69+F79+F83)</f>
        <v>32104.0051</v>
      </c>
      <c r="G85" s="14"/>
    </row>
  </sheetData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2003-07-04T11:40:35Z</dcterms:created>
  <dcterms:modified xsi:type="dcterms:W3CDTF">2003-07-04T11:40:46Z</dcterms:modified>
  <cp:category/>
  <cp:version/>
  <cp:contentType/>
  <cp:contentStatus/>
</cp:coreProperties>
</file>