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75" yWindow="60" windowWidth="6165" windowHeight="6825" activeTab="0"/>
  </bookViews>
  <sheets>
    <sheet name="23.2" sheetId="1" r:id="rId1"/>
  </sheets>
  <externalReferences>
    <externalReference r:id="rId4"/>
    <externalReference r:id="rId5"/>
    <externalReference r:id="rId6"/>
    <externalReference r:id="rId7"/>
  </externalReferences>
  <definedNames>
    <definedName name="\A">'[1]p395fao'!$B$75</definedName>
    <definedName name="\B">'[2]p405'!#REF!</definedName>
    <definedName name="\C">'[1]p395fao'!$B$77</definedName>
    <definedName name="\D">'[1]p395fao'!$B$79</definedName>
    <definedName name="\G">'[1]p395fao'!#REF!</definedName>
    <definedName name="\L">'[1]p395fao'!$B$81</definedName>
    <definedName name="\N">#REF!</definedName>
    <definedName name="\T">'[1]19.18-19'!#REF!</definedName>
    <definedName name="__123Graph_A" hidden="1">'[1]p399fao'!#REF!</definedName>
    <definedName name="__123Graph_ACurrent" hidden="1">'[1]p399fao'!#REF!</definedName>
    <definedName name="__123Graph_AGrßfico1" hidden="1">'[1]p399fao'!#REF!</definedName>
    <definedName name="__123Graph_B" hidden="1">'[1]p399fao'!#REF!</definedName>
    <definedName name="__123Graph_BCurrent" hidden="1">'[1]p399fao'!#REF!</definedName>
    <definedName name="__123Graph_BGrßfico1" hidden="1">'[1]p399fao'!#REF!</definedName>
    <definedName name="__123Graph_C" hidden="1">'[1]p399fao'!#REF!</definedName>
    <definedName name="__123Graph_CCurrent" hidden="1">'[1]p399fao'!#REF!</definedName>
    <definedName name="__123Graph_CGrßfico1" hidden="1">'[1]p399fao'!#REF!</definedName>
    <definedName name="__123Graph_D" hidden="1">'[1]p399fao'!#REF!</definedName>
    <definedName name="__123Graph_DCurrent" hidden="1">'[1]p399fao'!#REF!</definedName>
    <definedName name="__123Graph_DGrßfico1" hidden="1">'[1]p399fao'!#REF!</definedName>
    <definedName name="__123Graph_E" hidden="1">'[1]p399fao'!#REF!</definedName>
    <definedName name="__123Graph_ECurrent" hidden="1">'[1]p399fao'!#REF!</definedName>
    <definedName name="__123Graph_EGrßfico1" hidden="1">'[1]p399fao'!#REF!</definedName>
    <definedName name="__123Graph_F" hidden="1">'[1]p399fao'!#REF!</definedName>
    <definedName name="__123Graph_FCurrent" hidden="1">'[1]p399fao'!#REF!</definedName>
    <definedName name="__123Graph_FGrßfico1" hidden="1">'[1]p399fao'!#REF!</definedName>
    <definedName name="__123Graph_X" hidden="1">'[1]p399fao'!#REF!</definedName>
    <definedName name="__123Graph_XCurrent" hidden="1">'[1]p399fao'!#REF!</definedName>
    <definedName name="__123Graph_XGrßfico1" hidden="1">'[1]p399fao'!#REF!</definedName>
    <definedName name="Imprimir_área_IM">'[3]GANADE15'!$A$35:$AG$39</definedName>
    <definedName name="p421">'[4]CARNE1'!$B$44</definedName>
    <definedName name="p431" hidden="1">'[4]CARNE7'!$G$11:$G$93</definedName>
    <definedName name="PP1">'[3]GANADE1'!$B$77</definedName>
    <definedName name="PP10" hidden="1">'[1]19.14-15'!#REF!</definedName>
    <definedName name="PP11" hidden="1">'[1]19.14-15'!#REF!</definedName>
    <definedName name="PP12" hidden="1">'[1]19.14-15'!$C$34:$C$37</definedName>
    <definedName name="PP13" hidden="1">'[1]19.14-15'!$C$34:$C$37</definedName>
    <definedName name="PP14" hidden="1">'[1]19.14-15'!$C$34:$C$37</definedName>
    <definedName name="PP15" hidden="1">'[1]19.14-15'!#REF!</definedName>
    <definedName name="PP16" hidden="1">'[1]19.14-15'!#REF!</definedName>
    <definedName name="PP17" hidden="1">'[1]19.14-15'!#REF!</definedName>
    <definedName name="PP18" hidden="1">'[1]19.14-15'!$D$34:$D$37</definedName>
    <definedName name="PP19" hidden="1">'[1]19.14-15'!$D$34:$D$37</definedName>
    <definedName name="PP2">'[1]19.22'!#REF!</definedName>
    <definedName name="PP20" hidden="1">'[1]19.14-15'!$D$34:$D$37</definedName>
    <definedName name="PP21" hidden="1">'[1]19.14-15'!#REF!</definedName>
    <definedName name="PP22" hidden="1">'[1]19.14-15'!#REF!</definedName>
    <definedName name="PP23" hidden="1">'[1]19.14-15'!#REF!</definedName>
    <definedName name="PP24" hidden="1">'[1]19.14-15'!#REF!</definedName>
    <definedName name="PP25" hidden="1">'[1]19.14-15'!#REF!</definedName>
    <definedName name="PP26" hidden="1">'[1]19.14-15'!#REF!</definedName>
    <definedName name="PP3">'[3]GANADE1'!$B$79</definedName>
    <definedName name="pp4">'[3]GANADE1'!$B$75</definedName>
    <definedName name="PP5">'[1]19.11-12'!$B$53</definedName>
    <definedName name="PP6" hidden="1">'[1]19.14-15'!$B$34:$B$37</definedName>
    <definedName name="PP7" hidden="1">'[1]19.14-15'!$B$34:$B$37</definedName>
    <definedName name="PP8" hidden="1">'[1]19.14-15'!$B$34:$B$37</definedName>
    <definedName name="PP9" hidden="1">'[1]19.14-15'!#REF!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<sst xmlns="http://schemas.openxmlformats.org/spreadsheetml/2006/main" count="120" uniqueCount="55">
  <si>
    <t>Comunidades Autónomas</t>
  </si>
  <si>
    <t>A Coruña</t>
  </si>
  <si>
    <t>Lugo</t>
  </si>
  <si>
    <t>Ourense</t>
  </si>
  <si>
    <t>Pontevedra</t>
  </si>
  <si>
    <t>Alava</t>
  </si>
  <si>
    <t>Guipúzcoa</t>
  </si>
  <si>
    <t>Vizcaya</t>
  </si>
  <si>
    <t>Huesca</t>
  </si>
  <si>
    <t>Teruel</t>
  </si>
  <si>
    <t>Zaragoza</t>
  </si>
  <si>
    <t>Barcelona</t>
  </si>
  <si>
    <t>Girona</t>
  </si>
  <si>
    <t>Lleida</t>
  </si>
  <si>
    <t>Tarragona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</si>
  <si>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</si>
  <si>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</si>
  <si>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</si>
  <si>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</si>
  <si>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</si>
  <si>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</si>
  <si>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</si>
  <si>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</si>
  <si>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</si>
  <si>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</si>
  <si>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</si>
  <si>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</si>
  <si>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</si>
  <si>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</si>
  <si>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</si>
  <si>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</si>
  <si>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</si>
  <si>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</si>
  <si>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</si>
  <si>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</si>
  <si>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</si>
  <si>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</si>
  <si>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</si>
  <si>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</si>
  <si>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</si>
  <si>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</si>
  <si>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</si>
  <si>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</si>
  <si>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</si>
  <si>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</si>
  <si>
    <t>Total</t>
  </si>
  <si>
    <t>Lana blanca</t>
  </si>
  <si>
    <t>Lana negra</t>
  </si>
  <si>
    <t>Fina</t>
  </si>
  <si>
    <t>Entrefina</t>
  </si>
  <si>
    <t>Basta</t>
  </si>
  <si>
    <t>–</t>
  </si>
  <si>
    <t>LANA Y PIELES</t>
  </si>
  <si>
    <t>Provincias y</t>
  </si>
  <si>
    <t xml:space="preserve"> 23.2.  LANA: Análisis provincial del número de animales esquilados, 1999</t>
  </si>
</sst>
</file>

<file path=xl/styles.xml><?xml version="1.0" encoding="utf-8"?>
<styleSheet xmlns="http://schemas.openxmlformats.org/spreadsheetml/2006/main">
  <numFmts count="7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__"/>
    <numFmt numFmtId="174" formatCode="#,##0.00_);\(#,##0.00\)"/>
    <numFmt numFmtId="175" formatCode="#,##0.0__"/>
    <numFmt numFmtId="176" formatCode="#,##0.00__"/>
    <numFmt numFmtId="177" formatCode="#,##0.0_);\(#,##0.0\)"/>
    <numFmt numFmtId="178" formatCode="0.0"/>
    <numFmt numFmtId="179" formatCode="0.00000_)"/>
    <numFmt numFmtId="180" formatCode="0_)"/>
    <numFmt numFmtId="181" formatCode="#,##0.0"/>
    <numFmt numFmtId="182" formatCode="#,##0.__"/>
    <numFmt numFmtId="183" formatCode="dd/mm/yy_)"/>
    <numFmt numFmtId="184" formatCode="General_)"/>
    <numFmt numFmtId="185" formatCode="0.0_)"/>
    <numFmt numFmtId="186" formatCode="0.#"/>
    <numFmt numFmtId="187" formatCode="#.0"/>
    <numFmt numFmtId="188" formatCode="0.0__"/>
    <numFmt numFmtId="189" formatCode="0_ ;\-0\ 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.00000_);\(#,##0.00000\)"/>
    <numFmt numFmtId="199" formatCode="0.0000000_)"/>
    <numFmt numFmtId="200" formatCode="0.0000_)"/>
    <numFmt numFmtId="201" formatCode="#,##0.0000_);\(#,##0.0000\)"/>
    <numFmt numFmtId="202" formatCode="0.00_)"/>
    <numFmt numFmtId="203" formatCode="#,##0_______);\(#,##0\)"/>
    <numFmt numFmtId="204" formatCode="#,##0_______________);\(#,##0\)"/>
    <numFmt numFmtId="205" formatCode="#,##0__________\);\(#,##0\)"/>
    <numFmt numFmtId="206" formatCode="#,##0__________;\(#,##0\)"/>
    <numFmt numFmtId="207" formatCode="#,##0____________;\(#,##0\)"/>
    <numFmt numFmtId="208" formatCode="#,##0______________;\(#,##0\)"/>
    <numFmt numFmtId="209" formatCode="#,##0______________\);\(#,##0\)"/>
    <numFmt numFmtId="210" formatCode="#,##0______;\(#,##0\)"/>
    <numFmt numFmtId="211" formatCode="#,##0.0_____;\(###0.0\)"/>
    <numFmt numFmtId="212" formatCode="#,##0.0_____;"/>
    <numFmt numFmtId="213" formatCode="#,##0__\);\(#,##0\)"/>
    <numFmt numFmtId="214" formatCode="#,##0.0_______;"/>
    <numFmt numFmtId="215" formatCode="#,##0___);\(#,##0\)"/>
    <numFmt numFmtId="216" formatCode="0.00__"/>
    <numFmt numFmtId="217" formatCode="#,##0____"/>
    <numFmt numFmtId="218" formatCode="#,##0.0____"/>
    <numFmt numFmtId="219" formatCode="#,##0.0__;"/>
    <numFmt numFmtId="220" formatCode="#,##0.000_);\(#,##0.000\)"/>
    <numFmt numFmtId="221" formatCode="#,##0____\);\(#,##0\)"/>
    <numFmt numFmtId="222" formatCode="#,##0____;\(#,##0\)"/>
    <numFmt numFmtId="223" formatCode="#,##0.00_);\(#,##0.000\)"/>
    <numFmt numFmtId="224" formatCode="#,##0______"/>
    <numFmt numFmtId="225" formatCode="#,##0.0_);\(#,##0\)"/>
    <numFmt numFmtId="226" formatCode="##,#0_________;\(#,##0\)"/>
    <numFmt numFmtId="227" formatCode="#,##0________"/>
    <numFmt numFmtId="228" formatCode="#,##0________________"/>
    <numFmt numFmtId="229" formatCode="#,##0.00____;\(#,##0\)"/>
    <numFmt numFmtId="230" formatCode="#,##0.000____;\(#,##0\)"/>
    <numFmt numFmtId="231" formatCode="#,##0.0____;\(#,##0\)"/>
    <numFmt numFmtId="232" formatCode="0.000__"/>
    <numFmt numFmtId="233" formatCode="#,##0.000__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7" fontId="3" fillId="0" borderId="0">
      <alignment/>
      <protection/>
    </xf>
    <xf numFmtId="172" fontId="3" fillId="0" borderId="0">
      <alignment/>
      <protection/>
    </xf>
    <xf numFmtId="0" fontId="0" fillId="0" borderId="0">
      <alignment/>
      <protection/>
    </xf>
    <xf numFmtId="172" fontId="5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7" fontId="3" fillId="0" borderId="0">
      <alignment/>
      <protection/>
    </xf>
    <xf numFmtId="0" fontId="3" fillId="0" borderId="0">
      <alignment/>
      <protection/>
    </xf>
    <xf numFmtId="174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0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2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" fillId="2" borderId="2" xfId="0" applyFont="1" applyFill="1" applyBorder="1" applyAlignment="1">
      <alignment/>
    </xf>
    <xf numFmtId="173" fontId="0" fillId="2" borderId="1" xfId="0" applyNumberFormat="1" applyFont="1" applyFill="1" applyBorder="1" applyAlignment="1">
      <alignment horizontal="right"/>
    </xf>
    <xf numFmtId="173" fontId="0" fillId="2" borderId="9" xfId="0" applyNumberFormat="1" applyFont="1" applyFill="1" applyBorder="1" applyAlignment="1" applyProtection="1" quotePrefix="1">
      <alignment horizontal="right"/>
      <protection/>
    </xf>
    <xf numFmtId="173" fontId="0" fillId="2" borderId="9" xfId="0" applyNumberFormat="1" applyFont="1" applyFill="1" applyBorder="1" applyAlignment="1" applyProtection="1">
      <alignment horizontal="right"/>
      <protection/>
    </xf>
    <xf numFmtId="173" fontId="0" fillId="2" borderId="2" xfId="0" applyNumberFormat="1" applyFont="1" applyFill="1" applyBorder="1" applyAlignment="1" applyProtection="1" quotePrefix="1">
      <alignment horizontal="right"/>
      <protection/>
    </xf>
    <xf numFmtId="173" fontId="0" fillId="2" borderId="2" xfId="0" applyNumberFormat="1" applyFont="1" applyFill="1" applyBorder="1" applyAlignment="1" applyProtection="1">
      <alignment horizontal="right"/>
      <protection/>
    </xf>
    <xf numFmtId="173" fontId="1" fillId="2" borderId="9" xfId="0" applyNumberFormat="1" applyFont="1" applyFill="1" applyBorder="1" applyAlignment="1" applyProtection="1">
      <alignment horizontal="right"/>
      <protection/>
    </xf>
    <xf numFmtId="173" fontId="1" fillId="2" borderId="2" xfId="0" applyNumberFormat="1" applyFont="1" applyFill="1" applyBorder="1" applyAlignment="1" applyProtection="1">
      <alignment horizontal="right"/>
      <protection/>
    </xf>
    <xf numFmtId="173" fontId="1" fillId="2" borderId="1" xfId="0" applyNumberFormat="1" applyFont="1" applyFill="1" applyBorder="1" applyAlignment="1">
      <alignment horizontal="right"/>
    </xf>
    <xf numFmtId="173" fontId="1" fillId="2" borderId="9" xfId="0" applyNumberFormat="1" applyFont="1" applyFill="1" applyBorder="1" applyAlignment="1" applyProtection="1" quotePrefix="1">
      <alignment horizontal="right"/>
      <protection/>
    </xf>
    <xf numFmtId="173" fontId="1" fillId="2" borderId="2" xfId="0" applyNumberFormat="1" applyFont="1" applyFill="1" applyBorder="1" applyAlignment="1" applyProtection="1" quotePrefix="1">
      <alignment horizontal="right"/>
      <protection/>
    </xf>
    <xf numFmtId="173" fontId="1" fillId="2" borderId="1" xfId="0" applyNumberFormat="1" applyFont="1" applyFill="1" applyBorder="1" applyAlignment="1" quotePrefix="1">
      <alignment horizontal="right"/>
    </xf>
    <xf numFmtId="173" fontId="0" fillId="2" borderId="9" xfId="0" applyNumberFormat="1" applyFont="1" applyFill="1" applyBorder="1" applyAlignment="1">
      <alignment horizontal="right"/>
    </xf>
    <xf numFmtId="173" fontId="0" fillId="2" borderId="2" xfId="0" applyNumberFormat="1" applyFont="1" applyFill="1" applyBorder="1" applyAlignment="1">
      <alignment horizontal="right"/>
    </xf>
    <xf numFmtId="0" fontId="0" fillId="2" borderId="9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173" fontId="0" fillId="2" borderId="11" xfId="0" applyNumberFormat="1" applyFont="1" applyFill="1" applyBorder="1" applyAlignment="1" applyProtection="1">
      <alignment horizontal="right"/>
      <protection/>
    </xf>
    <xf numFmtId="173" fontId="0" fillId="2" borderId="10" xfId="0" applyNumberFormat="1" applyFont="1" applyFill="1" applyBorder="1" applyAlignment="1" applyProtection="1">
      <alignment horizontal="right"/>
      <protection/>
    </xf>
    <xf numFmtId="173" fontId="0" fillId="2" borderId="12" xfId="0" applyNumberFormat="1" applyFont="1" applyFill="1" applyBorder="1" applyAlignment="1">
      <alignment horizontal="right"/>
    </xf>
    <xf numFmtId="0" fontId="1" fillId="2" borderId="13" xfId="0" applyFont="1" applyFill="1" applyBorder="1" applyAlignment="1">
      <alignment/>
    </xf>
    <xf numFmtId="173" fontId="1" fillId="2" borderId="14" xfId="0" applyNumberFormat="1" applyFont="1" applyFill="1" applyBorder="1" applyAlignment="1">
      <alignment horizontal="right"/>
    </xf>
    <xf numFmtId="173" fontId="1" fillId="2" borderId="13" xfId="0" applyNumberFormat="1" applyFont="1" applyFill="1" applyBorder="1" applyAlignment="1">
      <alignment horizontal="right"/>
    </xf>
    <xf numFmtId="173" fontId="1" fillId="2" borderId="15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</cellXfs>
  <cellStyles count="112">
    <cellStyle name="Normal" xfId="0"/>
    <cellStyle name="Hyperlink" xfId="15"/>
    <cellStyle name="Comma" xfId="16"/>
    <cellStyle name="Comma [0]" xfId="17"/>
    <cellStyle name="Millares [0]_GANADE13" xfId="18"/>
    <cellStyle name="Millares [0]_GANADE15" xfId="19"/>
    <cellStyle name="Millares [0]_GANADE4" xfId="20"/>
    <cellStyle name="Millares [0]_GANADE6" xfId="21"/>
    <cellStyle name="Millares [0]_GANADE8" xfId="22"/>
    <cellStyle name="Millares_GANADE13" xfId="23"/>
    <cellStyle name="Millares_GANADE15" xfId="24"/>
    <cellStyle name="Millares_GANADE4" xfId="25"/>
    <cellStyle name="Millares_GANADE6" xfId="26"/>
    <cellStyle name="Millares_GANADE8" xfId="27"/>
    <cellStyle name="Currency" xfId="28"/>
    <cellStyle name="Currency [0]" xfId="29"/>
    <cellStyle name="Moneda [0]_GANADE13" xfId="30"/>
    <cellStyle name="Moneda [0]_GANADE15" xfId="31"/>
    <cellStyle name="Moneda [0]_GANADE4" xfId="32"/>
    <cellStyle name="Moneda [0]_GANADE6" xfId="33"/>
    <cellStyle name="Moneda [0]_GANADE8" xfId="34"/>
    <cellStyle name="Moneda_GANADE13" xfId="35"/>
    <cellStyle name="Moneda_GANADE15" xfId="36"/>
    <cellStyle name="Moneda_GANADE4" xfId="37"/>
    <cellStyle name="Moneda_GANADE6" xfId="38"/>
    <cellStyle name="Moneda_GANADE8" xfId="39"/>
    <cellStyle name="Normal_CARNE1" xfId="40"/>
    <cellStyle name="Normal_CARNE10" xfId="41"/>
    <cellStyle name="Normal_CARNE11" xfId="42"/>
    <cellStyle name="Normal_CARNE12" xfId="43"/>
    <cellStyle name="Normal_CARNE13" xfId="44"/>
    <cellStyle name="Normal_CARNE14" xfId="45"/>
    <cellStyle name="Normal_CARNE15" xfId="46"/>
    <cellStyle name="Normal_CARNE16" xfId="47"/>
    <cellStyle name="Normal_CARNE17" xfId="48"/>
    <cellStyle name="Normal_CARNE18" xfId="49"/>
    <cellStyle name="Normal_CARNE19" xfId="50"/>
    <cellStyle name="Normal_CARNE2" xfId="51"/>
    <cellStyle name="Normal_CARNE20" xfId="52"/>
    <cellStyle name="Normal_CARNE21" xfId="53"/>
    <cellStyle name="Normal_CARNE22" xfId="54"/>
    <cellStyle name="Normal_CARNE23" xfId="55"/>
    <cellStyle name="Normal_CARNE24" xfId="56"/>
    <cellStyle name="Normal_CARNE25" xfId="57"/>
    <cellStyle name="Normal_CARNE26" xfId="58"/>
    <cellStyle name="Normal_CARNE27" xfId="59"/>
    <cellStyle name="Normal_CARNE28" xfId="60"/>
    <cellStyle name="Normal_CARNE3" xfId="61"/>
    <cellStyle name="Normal_CARNE4" xfId="62"/>
    <cellStyle name="Normal_CARNE5" xfId="63"/>
    <cellStyle name="Normal_CARNE6" xfId="64"/>
    <cellStyle name="Normal_CARNE7" xfId="65"/>
    <cellStyle name="Normal_CARNE8" xfId="66"/>
    <cellStyle name="Normal_CARNE9" xfId="67"/>
    <cellStyle name="Normal_cexganad" xfId="68"/>
    <cellStyle name="Normal_GANADE1" xfId="69"/>
    <cellStyle name="Normal_GANADE10" xfId="70"/>
    <cellStyle name="Normal_GANADE11" xfId="71"/>
    <cellStyle name="Normal_GANADE12" xfId="72"/>
    <cellStyle name="Normal_GANADE13" xfId="73"/>
    <cellStyle name="Normal_GANADE14" xfId="74"/>
    <cellStyle name="Normal_GANADE15" xfId="75"/>
    <cellStyle name="Normal_GANADE16" xfId="76"/>
    <cellStyle name="Normal_GANADE17" xfId="77"/>
    <cellStyle name="Normal_GANADE18" xfId="78"/>
    <cellStyle name="Normal_GANADE19" xfId="79"/>
    <cellStyle name="Normal_GANADE2" xfId="80"/>
    <cellStyle name="Normal_GANADE20" xfId="81"/>
    <cellStyle name="Normal_GANADE3" xfId="82"/>
    <cellStyle name="Normal_GANADE4" xfId="83"/>
    <cellStyle name="Normal_GANADE5" xfId="84"/>
    <cellStyle name="Normal_GANADE6" xfId="85"/>
    <cellStyle name="Normal_GANADE61" xfId="86"/>
    <cellStyle name="Normal_GANADE7" xfId="87"/>
    <cellStyle name="Normal_GANADE8" xfId="88"/>
    <cellStyle name="Normal_GANADE9" xfId="89"/>
    <cellStyle name="Normal_Huevos" xfId="90"/>
    <cellStyle name="Normal_MEDPRO10" xfId="91"/>
    <cellStyle name="Normal_MEDPRO11" xfId="92"/>
    <cellStyle name="Normal_MEDPRO12" xfId="93"/>
    <cellStyle name="Normal_MEDPRO13" xfId="94"/>
    <cellStyle name="Normal_MEDPRO14" xfId="95"/>
    <cellStyle name="Normal_MEDPRO15" xfId="96"/>
    <cellStyle name="Normal_MEDPRO16" xfId="97"/>
    <cellStyle name="Normal_MEDPRO8" xfId="98"/>
    <cellStyle name="Normal_MEDPRO9" xfId="99"/>
    <cellStyle name="Normal_MEPRO1" xfId="100"/>
    <cellStyle name="Normal_MEPRO2" xfId="101"/>
    <cellStyle name="Normal_MEPRO3" xfId="102"/>
    <cellStyle name="Normal_MEPRO4" xfId="103"/>
    <cellStyle name="Normal_MEPRO5" xfId="104"/>
    <cellStyle name="Normal_Mepro6" xfId="105"/>
    <cellStyle name="Normal_MEPRO7" xfId="106"/>
    <cellStyle name="Normal_p395" xfId="107"/>
    <cellStyle name="Normal_p399" xfId="108"/>
    <cellStyle name="Normal_p405" xfId="109"/>
    <cellStyle name="Normal_p410" xfId="110"/>
    <cellStyle name="Normal_p411" xfId="111"/>
    <cellStyle name="Normal_p420" xfId="112"/>
    <cellStyle name="Normal_p425" xfId="113"/>
    <cellStyle name="Normal_p430" xfId="114"/>
    <cellStyle name="Normal_p435" xfId="115"/>
    <cellStyle name="Normal_p440" xfId="116"/>
    <cellStyle name="Normal_p446" xfId="117"/>
    <cellStyle name="Normal_p459" xfId="118"/>
    <cellStyle name="Normal_p462" xfId="119"/>
    <cellStyle name="Normal_p463" xfId="120"/>
    <cellStyle name="Normal_p464" xfId="121"/>
    <cellStyle name="Normal_P472" xfId="122"/>
    <cellStyle name="Normal_p480" xfId="123"/>
    <cellStyle name="Normal_p491" xfId="124"/>
    <cellStyle name="Percent" xfId="1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ganadero\FAOGANADEROv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J86"/>
  <sheetViews>
    <sheetView showGridLines="0"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2" customWidth="1"/>
    <col min="2" max="6" width="17.7109375" style="2" customWidth="1"/>
    <col min="7" max="16384" width="11.421875" style="2" customWidth="1"/>
  </cols>
  <sheetData>
    <row r="1" spans="1:6" s="14" customFormat="1" ht="18">
      <c r="A1" s="42" t="s">
        <v>52</v>
      </c>
      <c r="B1" s="42"/>
      <c r="C1" s="42"/>
      <c r="D1" s="42"/>
      <c r="E1" s="42"/>
      <c r="F1" s="42"/>
    </row>
    <row r="3" spans="1:10" ht="15">
      <c r="A3" s="43" t="s">
        <v>54</v>
      </c>
      <c r="B3" s="43"/>
      <c r="C3" s="43"/>
      <c r="D3" s="43"/>
      <c r="E3" s="43"/>
      <c r="F3" s="43"/>
      <c r="G3" s="15"/>
      <c r="H3" s="15"/>
      <c r="I3" s="15"/>
      <c r="J3" s="15"/>
    </row>
    <row r="4" spans="1:10" ht="14.25">
      <c r="A4" s="15"/>
      <c r="B4" s="15"/>
      <c r="C4" s="15"/>
      <c r="D4" s="15"/>
      <c r="E4" s="15"/>
      <c r="F4" s="15"/>
      <c r="G4" s="16"/>
      <c r="H4" s="15"/>
      <c r="I4" s="15"/>
      <c r="J4" s="15"/>
    </row>
    <row r="5" spans="1:7" ht="12.75">
      <c r="A5" s="6" t="s">
        <v>53</v>
      </c>
      <c r="B5" s="7"/>
      <c r="C5" s="7" t="s">
        <v>46</v>
      </c>
      <c r="D5" s="8"/>
      <c r="E5" s="9"/>
      <c r="F5" s="10"/>
      <c r="G5" s="3"/>
    </row>
    <row r="6" spans="1:7" ht="12.75">
      <c r="A6" s="11" t="s">
        <v>0</v>
      </c>
      <c r="B6" s="12"/>
      <c r="C6" s="13"/>
      <c r="D6" s="11"/>
      <c r="E6" s="12" t="s">
        <v>47</v>
      </c>
      <c r="F6" s="4" t="s">
        <v>45</v>
      </c>
      <c r="G6" s="3"/>
    </row>
    <row r="7" spans="1:7" ht="13.5" thickBot="1">
      <c r="A7" s="11"/>
      <c r="B7" s="12" t="s">
        <v>48</v>
      </c>
      <c r="C7" s="31" t="s">
        <v>49</v>
      </c>
      <c r="D7" s="11" t="s">
        <v>50</v>
      </c>
      <c r="E7" s="32"/>
      <c r="F7" s="33"/>
      <c r="G7" s="3"/>
    </row>
    <row r="8" spans="1:7" ht="12.75">
      <c r="A8" s="34" t="s">
        <v>1</v>
      </c>
      <c r="B8" s="35">
        <v>228</v>
      </c>
      <c r="C8" s="35">
        <v>5461</v>
      </c>
      <c r="D8" s="35">
        <v>36409</v>
      </c>
      <c r="E8" s="36">
        <v>3413</v>
      </c>
      <c r="F8" s="37">
        <f>SUM(B8:E8)</f>
        <v>45511</v>
      </c>
      <c r="G8" s="3"/>
    </row>
    <row r="9" spans="1:7" ht="12.75">
      <c r="A9" s="5" t="s">
        <v>2</v>
      </c>
      <c r="B9" s="19" t="s">
        <v>51</v>
      </c>
      <c r="C9" s="20">
        <v>9459</v>
      </c>
      <c r="D9" s="20">
        <v>77718</v>
      </c>
      <c r="E9" s="21" t="s">
        <v>51</v>
      </c>
      <c r="F9" s="18">
        <f>SUM(B9:E9)</f>
        <v>87177</v>
      </c>
      <c r="G9" s="3"/>
    </row>
    <row r="10" spans="1:7" ht="12.75">
      <c r="A10" s="5" t="s">
        <v>3</v>
      </c>
      <c r="B10" s="19" t="s">
        <v>51</v>
      </c>
      <c r="C10" s="21" t="s">
        <v>51</v>
      </c>
      <c r="D10" s="20">
        <v>91000</v>
      </c>
      <c r="E10" s="22">
        <v>1100</v>
      </c>
      <c r="F10" s="18">
        <f>SUM(B10:E10)</f>
        <v>92100</v>
      </c>
      <c r="G10" s="3"/>
    </row>
    <row r="11" spans="1:7" ht="12.75">
      <c r="A11" s="5" t="s">
        <v>4</v>
      </c>
      <c r="B11" s="19" t="s">
        <v>51</v>
      </c>
      <c r="C11" s="20">
        <v>2355</v>
      </c>
      <c r="D11" s="20">
        <v>52992</v>
      </c>
      <c r="E11" s="22">
        <v>3532</v>
      </c>
      <c r="F11" s="18">
        <f>SUM(B11:E11)</f>
        <v>58879</v>
      </c>
      <c r="G11" s="3"/>
    </row>
    <row r="12" spans="1:7" ht="12.75">
      <c r="A12" s="17" t="str">
        <f>UPPER(" Galicia")</f>
        <v> GALICIA</v>
      </c>
      <c r="B12" s="23">
        <f>SUM(B8:B11)</f>
        <v>228</v>
      </c>
      <c r="C12" s="23">
        <f>SUM(C8:C11)</f>
        <v>17275</v>
      </c>
      <c r="D12" s="23">
        <f>SUM(D8:D11)</f>
        <v>258119</v>
      </c>
      <c r="E12" s="24">
        <f>SUM(E8:E11)</f>
        <v>8045</v>
      </c>
      <c r="F12" s="25">
        <f>SUM(F8:F11)</f>
        <v>283667</v>
      </c>
      <c r="G12" s="3"/>
    </row>
    <row r="13" spans="1:7" ht="12.75">
      <c r="A13" s="5"/>
      <c r="B13" s="20"/>
      <c r="C13" s="20"/>
      <c r="D13" s="20"/>
      <c r="E13" s="22"/>
      <c r="F13" s="18"/>
      <c r="G13" s="3"/>
    </row>
    <row r="14" spans="1:7" ht="12.75">
      <c r="A14" s="17" t="str">
        <f>UPPER(" P. de Asturias")</f>
        <v> P. DE ASTURIAS</v>
      </c>
      <c r="B14" s="26" t="s">
        <v>51</v>
      </c>
      <c r="C14" s="27" t="s">
        <v>51</v>
      </c>
      <c r="D14" s="23">
        <v>79526</v>
      </c>
      <c r="E14" s="27" t="s">
        <v>51</v>
      </c>
      <c r="F14" s="25">
        <f>SUM(B14:E14)</f>
        <v>79526</v>
      </c>
      <c r="G14" s="3"/>
    </row>
    <row r="15" spans="1:7" ht="12.75">
      <c r="A15" s="5"/>
      <c r="B15" s="20"/>
      <c r="C15" s="20"/>
      <c r="D15" s="20"/>
      <c r="E15" s="22"/>
      <c r="F15" s="18"/>
      <c r="G15" s="3"/>
    </row>
    <row r="16" spans="1:7" ht="12.75">
      <c r="A16" s="17" t="str">
        <f>UPPER(" Cantabria")</f>
        <v> CANTABRIA</v>
      </c>
      <c r="B16" s="26" t="s">
        <v>51</v>
      </c>
      <c r="C16" s="27" t="s">
        <v>51</v>
      </c>
      <c r="D16" s="23">
        <v>77310</v>
      </c>
      <c r="E16" s="24">
        <v>120</v>
      </c>
      <c r="F16" s="25">
        <f>SUM(B16:E16)</f>
        <v>77430</v>
      </c>
      <c r="G16" s="3"/>
    </row>
    <row r="17" spans="1:7" ht="12.75">
      <c r="A17" s="5"/>
      <c r="B17" s="20"/>
      <c r="C17" s="20"/>
      <c r="D17" s="20"/>
      <c r="E17" s="22"/>
      <c r="F17" s="18"/>
      <c r="G17" s="3"/>
    </row>
    <row r="18" spans="1:7" ht="12.75">
      <c r="A18" s="5" t="s">
        <v>5</v>
      </c>
      <c r="B18" s="19" t="s">
        <v>51</v>
      </c>
      <c r="C18" s="20">
        <v>18430</v>
      </c>
      <c r="D18" s="20">
        <v>66183</v>
      </c>
      <c r="E18" s="21" t="s">
        <v>51</v>
      </c>
      <c r="F18" s="18">
        <f>SUM(B18:E18)</f>
        <v>84613</v>
      </c>
      <c r="G18" s="3"/>
    </row>
    <row r="19" spans="1:7" ht="12.75">
      <c r="A19" s="5" t="s">
        <v>6</v>
      </c>
      <c r="B19" s="19" t="s">
        <v>51</v>
      </c>
      <c r="C19" s="21" t="s">
        <v>51</v>
      </c>
      <c r="D19" s="20">
        <v>156425</v>
      </c>
      <c r="E19" s="21" t="s">
        <v>51</v>
      </c>
      <c r="F19" s="18">
        <f>SUM(B19:E19)</f>
        <v>156425</v>
      </c>
      <c r="G19" s="3"/>
    </row>
    <row r="20" spans="1:7" ht="12.75">
      <c r="A20" s="5" t="s">
        <v>7</v>
      </c>
      <c r="B20" s="19" t="s">
        <v>51</v>
      </c>
      <c r="C20" s="21" t="s">
        <v>51</v>
      </c>
      <c r="D20" s="20">
        <v>61934</v>
      </c>
      <c r="E20" s="21" t="s">
        <v>51</v>
      </c>
      <c r="F20" s="18">
        <f>SUM(B20:E20)</f>
        <v>61934</v>
      </c>
      <c r="G20" s="3"/>
    </row>
    <row r="21" spans="1:7" ht="12.75">
      <c r="A21" s="17" t="str">
        <f>UPPER(" País Vasco")</f>
        <v> PAÍS VASCO</v>
      </c>
      <c r="B21" s="26" t="s">
        <v>51</v>
      </c>
      <c r="C21" s="23">
        <f>SUM(C18:C20)</f>
        <v>18430</v>
      </c>
      <c r="D21" s="23">
        <f>SUM(D18:D20)</f>
        <v>284542</v>
      </c>
      <c r="E21" s="27" t="s">
        <v>51</v>
      </c>
      <c r="F21" s="25">
        <f>SUM(F18:F20)</f>
        <v>302972</v>
      </c>
      <c r="G21" s="3"/>
    </row>
    <row r="22" spans="1:7" ht="12.75">
      <c r="A22" s="5"/>
      <c r="B22" s="20"/>
      <c r="C22" s="20"/>
      <c r="D22" s="20"/>
      <c r="E22" s="22"/>
      <c r="F22" s="18"/>
      <c r="G22" s="3"/>
    </row>
    <row r="23" spans="1:7" ht="12.75">
      <c r="A23" s="17" t="str">
        <f>UPPER(" Navarra")</f>
        <v> NAVARRA</v>
      </c>
      <c r="B23" s="26" t="s">
        <v>51</v>
      </c>
      <c r="C23" s="23">
        <v>260692</v>
      </c>
      <c r="D23" s="23">
        <v>582847</v>
      </c>
      <c r="E23" s="27" t="s">
        <v>51</v>
      </c>
      <c r="F23" s="25">
        <f>SUM(B23:E23)</f>
        <v>843539</v>
      </c>
      <c r="G23" s="3"/>
    </row>
    <row r="24" spans="1:7" ht="12.75">
      <c r="A24" s="5"/>
      <c r="B24" s="20"/>
      <c r="C24" s="20"/>
      <c r="D24" s="20"/>
      <c r="E24" s="22"/>
      <c r="F24" s="18"/>
      <c r="G24" s="3"/>
    </row>
    <row r="25" spans="1:7" ht="12.75">
      <c r="A25" s="17" t="str">
        <f>UPPER(" La Rioja")</f>
        <v> LA RIOJA</v>
      </c>
      <c r="B25" s="23">
        <v>500</v>
      </c>
      <c r="C25" s="23">
        <v>174770</v>
      </c>
      <c r="D25" s="23">
        <v>15500</v>
      </c>
      <c r="E25" s="24">
        <v>8000</v>
      </c>
      <c r="F25" s="25">
        <f>SUM(B25:E25)</f>
        <v>198770</v>
      </c>
      <c r="G25" s="3"/>
    </row>
    <row r="26" spans="1:7" ht="12.75">
      <c r="A26" s="5"/>
      <c r="B26" s="20"/>
      <c r="C26" s="20"/>
      <c r="D26" s="20"/>
      <c r="E26" s="22"/>
      <c r="F26" s="18"/>
      <c r="G26" s="3"/>
    </row>
    <row r="27" spans="1:7" ht="12.75">
      <c r="A27" s="5" t="s">
        <v>8</v>
      </c>
      <c r="B27" s="26" t="s">
        <v>51</v>
      </c>
      <c r="C27" s="20">
        <v>634950</v>
      </c>
      <c r="D27" s="21" t="s">
        <v>51</v>
      </c>
      <c r="E27" s="22">
        <v>3857</v>
      </c>
      <c r="F27" s="18">
        <f>SUM(B27:E27)</f>
        <v>638807</v>
      </c>
      <c r="G27" s="3"/>
    </row>
    <row r="28" spans="1:7" ht="12.75">
      <c r="A28" s="5" t="s">
        <v>9</v>
      </c>
      <c r="B28" s="20">
        <v>22097</v>
      </c>
      <c r="C28" s="20">
        <v>758657</v>
      </c>
      <c r="D28" s="20">
        <v>23734</v>
      </c>
      <c r="E28" s="22">
        <v>13912</v>
      </c>
      <c r="F28" s="18">
        <f>SUM(B28:E28)</f>
        <v>818400</v>
      </c>
      <c r="G28" s="3"/>
    </row>
    <row r="29" spans="1:7" ht="12.75">
      <c r="A29" s="5" t="s">
        <v>10</v>
      </c>
      <c r="B29" s="19" t="s">
        <v>51</v>
      </c>
      <c r="C29" s="20">
        <v>910731</v>
      </c>
      <c r="D29" s="21" t="s">
        <v>51</v>
      </c>
      <c r="E29" s="22">
        <v>22700</v>
      </c>
      <c r="F29" s="18">
        <f>SUM(B29:E29)</f>
        <v>933431</v>
      </c>
      <c r="G29" s="3"/>
    </row>
    <row r="30" spans="1:7" ht="12.75">
      <c r="A30" s="17" t="str">
        <f>UPPER(" Aragón")</f>
        <v> ARAGÓN</v>
      </c>
      <c r="B30" s="23">
        <f>SUM(B27:B29)</f>
        <v>22097</v>
      </c>
      <c r="C30" s="23">
        <f>SUM(C27:C29)</f>
        <v>2304338</v>
      </c>
      <c r="D30" s="23">
        <f>SUM(D27:D29)</f>
        <v>23734</v>
      </c>
      <c r="E30" s="24">
        <f>SUM(E27:E29)</f>
        <v>40469</v>
      </c>
      <c r="F30" s="25">
        <f>SUM(F27:F29)</f>
        <v>2390638</v>
      </c>
      <c r="G30" s="3"/>
    </row>
    <row r="31" spans="1:7" ht="12.75">
      <c r="A31" s="5"/>
      <c r="B31" s="20"/>
      <c r="C31" s="20"/>
      <c r="D31" s="20"/>
      <c r="E31" s="22"/>
      <c r="F31" s="18"/>
      <c r="G31" s="3"/>
    </row>
    <row r="32" spans="1:7" ht="12.75">
      <c r="A32" s="5" t="s">
        <v>11</v>
      </c>
      <c r="B32" s="19" t="s">
        <v>51</v>
      </c>
      <c r="C32" s="20">
        <v>230995</v>
      </c>
      <c r="D32" s="20">
        <v>12355</v>
      </c>
      <c r="E32" s="22">
        <v>3705</v>
      </c>
      <c r="F32" s="18">
        <f>SUM(B32:E32)</f>
        <v>247055</v>
      </c>
      <c r="G32" s="3"/>
    </row>
    <row r="33" spans="1:7" ht="12.75">
      <c r="A33" s="5" t="s">
        <v>12</v>
      </c>
      <c r="B33" s="19" t="s">
        <v>51</v>
      </c>
      <c r="C33" s="20">
        <v>145000</v>
      </c>
      <c r="D33" s="21" t="s">
        <v>51</v>
      </c>
      <c r="E33" s="21" t="s">
        <v>51</v>
      </c>
      <c r="F33" s="18">
        <f>SUM(B33:E33)</f>
        <v>145000</v>
      </c>
      <c r="G33" s="3"/>
    </row>
    <row r="34" spans="1:7" ht="12.75">
      <c r="A34" s="5" t="s">
        <v>13</v>
      </c>
      <c r="B34" s="19" t="s">
        <v>51</v>
      </c>
      <c r="C34" s="20">
        <v>260998</v>
      </c>
      <c r="D34" s="21" t="s">
        <v>51</v>
      </c>
      <c r="E34" s="22">
        <v>5300</v>
      </c>
      <c r="F34" s="18">
        <f>SUM(B34:E34)</f>
        <v>266298</v>
      </c>
      <c r="G34" s="3"/>
    </row>
    <row r="35" spans="1:7" ht="12.75">
      <c r="A35" s="5" t="s">
        <v>14</v>
      </c>
      <c r="B35" s="19" t="s">
        <v>51</v>
      </c>
      <c r="C35" s="20">
        <v>63444</v>
      </c>
      <c r="D35" s="20">
        <v>31313</v>
      </c>
      <c r="E35" s="22">
        <v>150</v>
      </c>
      <c r="F35" s="18">
        <f>SUM(B35:E35)</f>
        <v>94907</v>
      </c>
      <c r="G35" s="3"/>
    </row>
    <row r="36" spans="1:7" ht="12.75">
      <c r="A36" s="17" t="str">
        <f>UPPER(" Cataluña")</f>
        <v> CATALUÑA</v>
      </c>
      <c r="B36" s="26" t="s">
        <v>51</v>
      </c>
      <c r="C36" s="23">
        <f>SUM(C32:C35)</f>
        <v>700437</v>
      </c>
      <c r="D36" s="23">
        <f>SUM(D32:D35)</f>
        <v>43668</v>
      </c>
      <c r="E36" s="24">
        <f>SUM(E32:E35)</f>
        <v>9155</v>
      </c>
      <c r="F36" s="25">
        <f>SUM(F32:F35)</f>
        <v>753260</v>
      </c>
      <c r="G36" s="3"/>
    </row>
    <row r="37" spans="1:7" ht="12.75">
      <c r="A37" s="5"/>
      <c r="B37" s="20"/>
      <c r="C37" s="20"/>
      <c r="D37" s="20"/>
      <c r="E37" s="22"/>
      <c r="F37" s="18"/>
      <c r="G37" s="3"/>
    </row>
    <row r="38" spans="1:7" ht="12.75">
      <c r="A38" s="17" t="str">
        <f>UPPER(" Baleares")</f>
        <v> BALEARES</v>
      </c>
      <c r="B38" s="26" t="s">
        <v>51</v>
      </c>
      <c r="C38" s="23">
        <v>301670</v>
      </c>
      <c r="D38" s="27" t="s">
        <v>51</v>
      </c>
      <c r="E38" s="27" t="s">
        <v>51</v>
      </c>
      <c r="F38" s="25">
        <f>SUM(B38:E38)</f>
        <v>301670</v>
      </c>
      <c r="G38" s="3"/>
    </row>
    <row r="39" spans="1:7" ht="12.75">
      <c r="A39" s="5"/>
      <c r="B39" s="20"/>
      <c r="C39" s="20"/>
      <c r="D39" s="20"/>
      <c r="E39" s="22"/>
      <c r="F39" s="18"/>
      <c r="G39" s="3"/>
    </row>
    <row r="40" spans="1:7" ht="12.75">
      <c r="A40" s="5" t="s">
        <v>15</v>
      </c>
      <c r="B40" s="20">
        <v>20660</v>
      </c>
      <c r="C40" s="20">
        <v>206300</v>
      </c>
      <c r="D40" s="20">
        <v>26291</v>
      </c>
      <c r="E40" s="22">
        <v>5000</v>
      </c>
      <c r="F40" s="18">
        <f aca="true" t="shared" si="0" ref="F40:F48">SUM(B40:E40)</f>
        <v>258251</v>
      </c>
      <c r="G40" s="3"/>
    </row>
    <row r="41" spans="1:7" ht="12.75">
      <c r="A41" s="5" t="s">
        <v>16</v>
      </c>
      <c r="B41" s="19" t="s">
        <v>51</v>
      </c>
      <c r="C41" s="20">
        <v>82758</v>
      </c>
      <c r="D41" s="20">
        <v>330958</v>
      </c>
      <c r="E41" s="22">
        <v>200</v>
      </c>
      <c r="F41" s="18">
        <f t="shared" si="0"/>
        <v>413916</v>
      </c>
      <c r="G41" s="3"/>
    </row>
    <row r="42" spans="1:7" ht="12.75">
      <c r="A42" s="5" t="s">
        <v>17</v>
      </c>
      <c r="B42" s="20">
        <v>140300</v>
      </c>
      <c r="C42" s="20">
        <v>5600</v>
      </c>
      <c r="D42" s="20">
        <v>552800</v>
      </c>
      <c r="E42" s="22">
        <v>2400</v>
      </c>
      <c r="F42" s="18">
        <f t="shared" si="0"/>
        <v>701100</v>
      </c>
      <c r="G42" s="3"/>
    </row>
    <row r="43" spans="1:7" ht="12.75">
      <c r="A43" s="5" t="s">
        <v>18</v>
      </c>
      <c r="B43" s="19">
        <v>471</v>
      </c>
      <c r="C43" s="19" t="s">
        <v>51</v>
      </c>
      <c r="D43" s="20">
        <v>329097</v>
      </c>
      <c r="E43" s="22">
        <v>775</v>
      </c>
      <c r="F43" s="18">
        <f t="shared" si="0"/>
        <v>330343</v>
      </c>
      <c r="G43" s="3"/>
    </row>
    <row r="44" spans="1:7" ht="12.75">
      <c r="A44" s="5" t="s">
        <v>19</v>
      </c>
      <c r="B44" s="19" t="s">
        <v>51</v>
      </c>
      <c r="C44" s="20">
        <v>359683</v>
      </c>
      <c r="D44" s="20">
        <v>152145</v>
      </c>
      <c r="E44" s="22">
        <v>1494</v>
      </c>
      <c r="F44" s="18">
        <f t="shared" si="0"/>
        <v>513322</v>
      </c>
      <c r="G44" s="3"/>
    </row>
    <row r="45" spans="1:7" ht="12.75">
      <c r="A45" s="5" t="s">
        <v>20</v>
      </c>
      <c r="B45" s="20">
        <v>85565</v>
      </c>
      <c r="C45" s="20">
        <v>175020</v>
      </c>
      <c r="D45" s="20">
        <v>116680</v>
      </c>
      <c r="E45" s="22">
        <v>11668</v>
      </c>
      <c r="F45" s="18">
        <f t="shared" si="0"/>
        <v>388933</v>
      </c>
      <c r="G45" s="3"/>
    </row>
    <row r="46" spans="1:7" ht="12.75">
      <c r="A46" s="5" t="s">
        <v>21</v>
      </c>
      <c r="B46" s="20">
        <v>37071</v>
      </c>
      <c r="C46" s="20">
        <v>394600</v>
      </c>
      <c r="D46" s="20">
        <v>11110</v>
      </c>
      <c r="E46" s="22">
        <v>13946</v>
      </c>
      <c r="F46" s="18">
        <f t="shared" si="0"/>
        <v>456727</v>
      </c>
      <c r="G46" s="3"/>
    </row>
    <row r="47" spans="1:7" ht="12.75">
      <c r="A47" s="5" t="s">
        <v>22</v>
      </c>
      <c r="B47" s="19" t="s">
        <v>51</v>
      </c>
      <c r="C47" s="20">
        <v>128709</v>
      </c>
      <c r="D47" s="20">
        <v>217357</v>
      </c>
      <c r="E47" s="22">
        <v>4373</v>
      </c>
      <c r="F47" s="18">
        <f t="shared" si="0"/>
        <v>350439</v>
      </c>
      <c r="G47" s="3"/>
    </row>
    <row r="48" spans="1:7" ht="12.75">
      <c r="A48" s="5" t="s">
        <v>23</v>
      </c>
      <c r="B48" s="19" t="s">
        <v>51</v>
      </c>
      <c r="C48" s="20">
        <v>257620</v>
      </c>
      <c r="D48" s="20">
        <v>384777</v>
      </c>
      <c r="E48" s="22">
        <v>16507</v>
      </c>
      <c r="F48" s="18">
        <f t="shared" si="0"/>
        <v>658904</v>
      </c>
      <c r="G48" s="3"/>
    </row>
    <row r="49" spans="1:7" ht="12.75">
      <c r="A49" s="17" t="str">
        <f>UPPER(" Castilla y León")</f>
        <v> CASTILLA Y LEÓN</v>
      </c>
      <c r="B49" s="23">
        <f>SUM(B40:B48)</f>
        <v>284067</v>
      </c>
      <c r="C49" s="23">
        <f>SUM(C40:C48)</f>
        <v>1610290</v>
      </c>
      <c r="D49" s="23">
        <f>SUM(D40:D48)</f>
        <v>2121215</v>
      </c>
      <c r="E49" s="24">
        <f>SUM(E40:E48)</f>
        <v>56363</v>
      </c>
      <c r="F49" s="25">
        <f>SUM(F40:F48)</f>
        <v>4071935</v>
      </c>
      <c r="G49" s="3"/>
    </row>
    <row r="50" spans="1:7" ht="12.75">
      <c r="A50" s="5"/>
      <c r="B50" s="20"/>
      <c r="C50" s="20"/>
      <c r="D50" s="20"/>
      <c r="E50" s="22"/>
      <c r="F50" s="18"/>
      <c r="G50" s="3"/>
    </row>
    <row r="51" spans="1:7" ht="12.75">
      <c r="A51" s="17" t="str">
        <f>UPPER(" Madrid")</f>
        <v> MADRID</v>
      </c>
      <c r="B51" s="23">
        <v>98</v>
      </c>
      <c r="C51" s="23">
        <v>160732</v>
      </c>
      <c r="D51" s="23">
        <v>47961</v>
      </c>
      <c r="E51" s="27" t="s">
        <v>51</v>
      </c>
      <c r="F51" s="25">
        <f>SUM(B51:E51)</f>
        <v>208791</v>
      </c>
      <c r="G51" s="3"/>
    </row>
    <row r="52" spans="1:7" ht="12.75">
      <c r="A52" s="5"/>
      <c r="B52" s="20"/>
      <c r="C52" s="20"/>
      <c r="D52" s="20"/>
      <c r="E52" s="22"/>
      <c r="F52" s="18"/>
      <c r="G52" s="3"/>
    </row>
    <row r="53" spans="1:7" ht="12.75">
      <c r="A53" s="5" t="s">
        <v>24</v>
      </c>
      <c r="B53" s="19" t="s">
        <v>51</v>
      </c>
      <c r="C53" s="20">
        <v>606166</v>
      </c>
      <c r="D53" s="19" t="s">
        <v>51</v>
      </c>
      <c r="E53" s="22">
        <v>12371</v>
      </c>
      <c r="F53" s="18">
        <f>SUM(B53:E53)</f>
        <v>618537</v>
      </c>
      <c r="G53" s="3"/>
    </row>
    <row r="54" spans="1:7" ht="12.75">
      <c r="A54" s="5" t="s">
        <v>25</v>
      </c>
      <c r="B54" s="20">
        <v>214900</v>
      </c>
      <c r="C54" s="20">
        <v>715521</v>
      </c>
      <c r="D54" s="19" t="s">
        <v>51</v>
      </c>
      <c r="E54" s="22">
        <v>6380</v>
      </c>
      <c r="F54" s="18">
        <f>SUM(B54:E54)</f>
        <v>936801</v>
      </c>
      <c r="G54" s="3"/>
    </row>
    <row r="55" spans="1:7" ht="12.75">
      <c r="A55" s="5" t="s">
        <v>26</v>
      </c>
      <c r="B55" s="20">
        <v>40000</v>
      </c>
      <c r="C55" s="20">
        <v>345974</v>
      </c>
      <c r="D55" s="21">
        <v>53600</v>
      </c>
      <c r="E55" s="22">
        <v>10858</v>
      </c>
      <c r="F55" s="18">
        <f>SUM(B55:E55)</f>
        <v>450432</v>
      </c>
      <c r="G55" s="3"/>
    </row>
    <row r="56" spans="1:7" ht="12.75">
      <c r="A56" s="5" t="s">
        <v>27</v>
      </c>
      <c r="B56" s="19" t="s">
        <v>51</v>
      </c>
      <c r="C56" s="20">
        <v>326925</v>
      </c>
      <c r="D56" s="19" t="s">
        <v>51</v>
      </c>
      <c r="E56" s="22">
        <v>4800</v>
      </c>
      <c r="F56" s="18">
        <f>SUM(B56:E56)</f>
        <v>331725</v>
      </c>
      <c r="G56" s="3"/>
    </row>
    <row r="57" spans="1:7" ht="12.75">
      <c r="A57" s="5" t="s">
        <v>28</v>
      </c>
      <c r="B57" s="20">
        <v>15166</v>
      </c>
      <c r="C57" s="20">
        <v>359617</v>
      </c>
      <c r="D57" s="20">
        <v>3792</v>
      </c>
      <c r="E57" s="22">
        <v>569</v>
      </c>
      <c r="F57" s="18">
        <f>SUM(B57:E57)</f>
        <v>379144</v>
      </c>
      <c r="G57" s="3"/>
    </row>
    <row r="58" spans="1:7" ht="12.75">
      <c r="A58" s="17" t="str">
        <f>UPPER(" Castilla-La Mancha")</f>
        <v> CASTILLA-LA MANCHA</v>
      </c>
      <c r="B58" s="23">
        <f>SUM(B53:B57)</f>
        <v>270066</v>
      </c>
      <c r="C58" s="23">
        <f>SUM(C53:C57)</f>
        <v>2354203</v>
      </c>
      <c r="D58" s="23">
        <f>SUM(D53:D57)</f>
        <v>57392</v>
      </c>
      <c r="E58" s="24">
        <f>SUM(E53:E57)</f>
        <v>34978</v>
      </c>
      <c r="F58" s="25">
        <f>SUM(F53:F57)</f>
        <v>2716639</v>
      </c>
      <c r="G58" s="3"/>
    </row>
    <row r="59" spans="1:7" ht="12.75">
      <c r="A59" s="5"/>
      <c r="B59" s="20"/>
      <c r="C59" s="20"/>
      <c r="D59" s="20"/>
      <c r="E59" s="22"/>
      <c r="F59" s="18"/>
      <c r="G59" s="3"/>
    </row>
    <row r="60" spans="1:7" ht="12.75">
      <c r="A60" s="5" t="s">
        <v>29</v>
      </c>
      <c r="B60" s="19" t="s">
        <v>51</v>
      </c>
      <c r="C60" s="20">
        <v>95821</v>
      </c>
      <c r="D60" s="21" t="s">
        <v>51</v>
      </c>
      <c r="E60" s="21" t="s">
        <v>51</v>
      </c>
      <c r="F60" s="18">
        <f>SUM(B60:E60)</f>
        <v>95821</v>
      </c>
      <c r="G60" s="3"/>
    </row>
    <row r="61" spans="1:7" ht="12.75">
      <c r="A61" s="5" t="s">
        <v>30</v>
      </c>
      <c r="B61" s="19" t="s">
        <v>51</v>
      </c>
      <c r="C61" s="20">
        <v>143889</v>
      </c>
      <c r="D61" s="21" t="s">
        <v>51</v>
      </c>
      <c r="E61" s="22">
        <v>1035</v>
      </c>
      <c r="F61" s="18">
        <f>SUM(B61:E61)</f>
        <v>144924</v>
      </c>
      <c r="G61" s="3"/>
    </row>
    <row r="62" spans="1:7" ht="12.75">
      <c r="A62" s="5" t="s">
        <v>31</v>
      </c>
      <c r="B62" s="20">
        <v>8000</v>
      </c>
      <c r="C62" s="20">
        <v>102644</v>
      </c>
      <c r="D62" s="20">
        <v>33111</v>
      </c>
      <c r="E62" s="22">
        <v>1500</v>
      </c>
      <c r="F62" s="18">
        <f>SUM(B62:E62)</f>
        <v>145255</v>
      </c>
      <c r="G62" s="3"/>
    </row>
    <row r="63" spans="1:7" ht="12.75">
      <c r="A63" s="17" t="str">
        <f>UPPER(" C. Valenciana")</f>
        <v> C. VALENCIANA</v>
      </c>
      <c r="B63" s="23">
        <f>SUM(B60:B62)</f>
        <v>8000</v>
      </c>
      <c r="C63" s="23">
        <f>SUM(C60:C62)</f>
        <v>342354</v>
      </c>
      <c r="D63" s="23">
        <f>SUM(D60:D62)</f>
        <v>33111</v>
      </c>
      <c r="E63" s="24">
        <f>SUM(E60:E62)</f>
        <v>2535</v>
      </c>
      <c r="F63" s="25">
        <f>SUM(F60:F62)</f>
        <v>386000</v>
      </c>
      <c r="G63" s="3"/>
    </row>
    <row r="64" spans="1:7" ht="12.75">
      <c r="A64" s="5"/>
      <c r="B64" s="20"/>
      <c r="C64" s="20"/>
      <c r="D64" s="20"/>
      <c r="E64" s="22"/>
      <c r="F64" s="18"/>
      <c r="G64" s="3"/>
    </row>
    <row r="65" spans="1:7" ht="12.75">
      <c r="A65" s="17" t="str">
        <f>UPPER(" R. de Murcia")</f>
        <v> R. DE MURCIA</v>
      </c>
      <c r="B65" s="26" t="s">
        <v>51</v>
      </c>
      <c r="C65" s="23">
        <v>450000</v>
      </c>
      <c r="D65" s="23">
        <v>109844</v>
      </c>
      <c r="E65" s="24">
        <v>180</v>
      </c>
      <c r="F65" s="25">
        <f>SUM(B65:E65)</f>
        <v>560024</v>
      </c>
      <c r="G65" s="3"/>
    </row>
    <row r="66" spans="1:7" ht="12.75">
      <c r="A66" s="5"/>
      <c r="B66" s="20"/>
      <c r="C66" s="20"/>
      <c r="D66" s="20"/>
      <c r="E66" s="22"/>
      <c r="F66" s="18"/>
      <c r="G66" s="3"/>
    </row>
    <row r="67" spans="1:7" ht="12.75">
      <c r="A67" s="5" t="s">
        <v>32</v>
      </c>
      <c r="B67" s="20">
        <v>1733430</v>
      </c>
      <c r="C67" s="20">
        <v>171200</v>
      </c>
      <c r="D67" s="20">
        <v>68750</v>
      </c>
      <c r="E67" s="22">
        <v>2120</v>
      </c>
      <c r="F67" s="18">
        <f>SUM(B67:E67)</f>
        <v>1975500</v>
      </c>
      <c r="G67" s="3"/>
    </row>
    <row r="68" spans="1:7" ht="12.75">
      <c r="A68" s="5" t="s">
        <v>33</v>
      </c>
      <c r="B68" s="20">
        <v>365700</v>
      </c>
      <c r="C68" s="20">
        <v>829600</v>
      </c>
      <c r="D68" s="20">
        <v>16800</v>
      </c>
      <c r="E68" s="22">
        <v>7900</v>
      </c>
      <c r="F68" s="18">
        <f>SUM(B68:E68)</f>
        <v>1220000</v>
      </c>
      <c r="G68" s="3"/>
    </row>
    <row r="69" spans="1:7" ht="12.75">
      <c r="A69" s="17" t="str">
        <f>UPPER(" Extremadura")</f>
        <v> EXTREMADURA</v>
      </c>
      <c r="B69" s="23">
        <f>SUM(B67:B68)</f>
        <v>2099130</v>
      </c>
      <c r="C69" s="23">
        <f>SUM(C67:C68)</f>
        <v>1000800</v>
      </c>
      <c r="D69" s="23">
        <f>SUM(D67:D68)</f>
        <v>85550</v>
      </c>
      <c r="E69" s="24">
        <f>SUM(E67:E68)</f>
        <v>10020</v>
      </c>
      <c r="F69" s="28">
        <f>SUM(F67:F68)</f>
        <v>3195500</v>
      </c>
      <c r="G69" s="3"/>
    </row>
    <row r="70" spans="1:7" ht="12.75">
      <c r="A70" s="5"/>
      <c r="B70" s="20"/>
      <c r="C70" s="20"/>
      <c r="D70" s="20"/>
      <c r="E70" s="22"/>
      <c r="F70" s="18"/>
      <c r="G70" s="3"/>
    </row>
    <row r="71" spans="1:7" ht="12.75">
      <c r="A71" s="5" t="s">
        <v>34</v>
      </c>
      <c r="B71" s="20">
        <v>28635</v>
      </c>
      <c r="C71" s="20">
        <v>186130</v>
      </c>
      <c r="D71" s="20">
        <v>21475</v>
      </c>
      <c r="E71" s="22">
        <v>2388</v>
      </c>
      <c r="F71" s="18">
        <f aca="true" t="shared" si="1" ref="F71:F78">SUM(B71:E71)</f>
        <v>238628</v>
      </c>
      <c r="G71" s="3"/>
    </row>
    <row r="72" spans="1:7" ht="12.75">
      <c r="A72" s="5" t="s">
        <v>35</v>
      </c>
      <c r="B72" s="20">
        <v>2150</v>
      </c>
      <c r="C72" s="20">
        <v>11000</v>
      </c>
      <c r="D72" s="20">
        <v>200</v>
      </c>
      <c r="E72" s="21" t="s">
        <v>51</v>
      </c>
      <c r="F72" s="18">
        <f t="shared" si="1"/>
        <v>13350</v>
      </c>
      <c r="G72" s="3"/>
    </row>
    <row r="73" spans="1:7" ht="12.75">
      <c r="A73" s="5" t="s">
        <v>36</v>
      </c>
      <c r="B73" s="20">
        <v>54669</v>
      </c>
      <c r="C73" s="20">
        <v>355346</v>
      </c>
      <c r="D73" s="20">
        <v>136672</v>
      </c>
      <c r="E73" s="21" t="s">
        <v>51</v>
      </c>
      <c r="F73" s="18">
        <f t="shared" si="1"/>
        <v>546687</v>
      </c>
      <c r="G73" s="3"/>
    </row>
    <row r="74" spans="1:7" ht="12.75">
      <c r="A74" s="5" t="s">
        <v>37</v>
      </c>
      <c r="B74" s="19" t="s">
        <v>51</v>
      </c>
      <c r="C74" s="20">
        <v>247880</v>
      </c>
      <c r="D74" s="20">
        <v>165255</v>
      </c>
      <c r="E74" s="21" t="s">
        <v>51</v>
      </c>
      <c r="F74" s="18">
        <f t="shared" si="1"/>
        <v>413135</v>
      </c>
      <c r="G74" s="3"/>
    </row>
    <row r="75" spans="1:7" ht="12.75">
      <c r="A75" s="5" t="s">
        <v>38</v>
      </c>
      <c r="B75" s="20">
        <v>15000</v>
      </c>
      <c r="C75" s="20">
        <v>213500</v>
      </c>
      <c r="D75" s="20">
        <v>10500</v>
      </c>
      <c r="E75" s="22">
        <v>2000</v>
      </c>
      <c r="F75" s="18">
        <f t="shared" si="1"/>
        <v>241000</v>
      </c>
      <c r="G75" s="3"/>
    </row>
    <row r="76" spans="1:7" ht="12.75">
      <c r="A76" s="5" t="s">
        <v>39</v>
      </c>
      <c r="B76" s="20">
        <v>7089</v>
      </c>
      <c r="C76" s="20">
        <v>283570</v>
      </c>
      <c r="D76" s="20">
        <v>63804</v>
      </c>
      <c r="E76" s="21" t="s">
        <v>51</v>
      </c>
      <c r="F76" s="18">
        <f t="shared" si="1"/>
        <v>354463</v>
      </c>
      <c r="G76" s="3"/>
    </row>
    <row r="77" spans="1:7" ht="12.75">
      <c r="A77" s="5" t="s">
        <v>40</v>
      </c>
      <c r="B77" s="20">
        <v>10000</v>
      </c>
      <c r="C77" s="20">
        <v>138900</v>
      </c>
      <c r="D77" s="20">
        <v>10000</v>
      </c>
      <c r="E77" s="22">
        <v>1000</v>
      </c>
      <c r="F77" s="18">
        <f t="shared" si="1"/>
        <v>159900</v>
      </c>
      <c r="G77" s="3"/>
    </row>
    <row r="78" spans="1:7" ht="12.75">
      <c r="A78" s="5" t="s">
        <v>41</v>
      </c>
      <c r="B78" s="20">
        <v>6000</v>
      </c>
      <c r="C78" s="20">
        <v>73567</v>
      </c>
      <c r="D78" s="20">
        <v>1200</v>
      </c>
      <c r="E78" s="22">
        <v>1300</v>
      </c>
      <c r="F78" s="18">
        <f t="shared" si="1"/>
        <v>82067</v>
      </c>
      <c r="G78" s="3"/>
    </row>
    <row r="79" spans="1:7" ht="12.75">
      <c r="A79" s="17" t="str">
        <f>UPPER(" Andalucía")</f>
        <v> ANDALUCÍA</v>
      </c>
      <c r="B79" s="23">
        <f>SUM(B71:B78)</f>
        <v>123543</v>
      </c>
      <c r="C79" s="23">
        <f>SUM(C71:C78)</f>
        <v>1509893</v>
      </c>
      <c r="D79" s="23">
        <f>SUM(D71:D78)</f>
        <v>409106</v>
      </c>
      <c r="E79" s="24">
        <f>SUM(E71:E78)</f>
        <v>6688</v>
      </c>
      <c r="F79" s="25">
        <f>SUM(F71:F78)</f>
        <v>2049230</v>
      </c>
      <c r="G79" s="3"/>
    </row>
    <row r="80" spans="1:7" ht="12.75">
      <c r="A80" s="5"/>
      <c r="B80" s="20"/>
      <c r="C80" s="20"/>
      <c r="D80" s="20"/>
      <c r="E80" s="22"/>
      <c r="F80" s="18"/>
      <c r="G80" s="3"/>
    </row>
    <row r="81" spans="1:7" ht="12.75">
      <c r="A81" s="5" t="s">
        <v>42</v>
      </c>
      <c r="B81" s="19" t="s">
        <v>51</v>
      </c>
      <c r="C81" s="21" t="s">
        <v>51</v>
      </c>
      <c r="D81" s="20">
        <v>22680</v>
      </c>
      <c r="E81" s="21" t="s">
        <v>51</v>
      </c>
      <c r="F81" s="18">
        <f>SUM(B81:E81)</f>
        <v>22680</v>
      </c>
      <c r="G81" s="3"/>
    </row>
    <row r="82" spans="1:7" ht="12.75">
      <c r="A82" s="5" t="s">
        <v>43</v>
      </c>
      <c r="B82" s="19" t="s">
        <v>51</v>
      </c>
      <c r="C82" s="21" t="s">
        <v>51</v>
      </c>
      <c r="D82" s="20">
        <v>7900</v>
      </c>
      <c r="E82" s="22">
        <v>500</v>
      </c>
      <c r="F82" s="18">
        <f>SUM(B82:E82)</f>
        <v>8400</v>
      </c>
      <c r="G82" s="3"/>
    </row>
    <row r="83" spans="1:7" ht="12.75">
      <c r="A83" s="17" t="str">
        <f>UPPER(" Canarias")</f>
        <v> CANARIAS</v>
      </c>
      <c r="B83" s="26" t="s">
        <v>51</v>
      </c>
      <c r="C83" s="27" t="s">
        <v>51</v>
      </c>
      <c r="D83" s="23">
        <f>SUM(D81:D82)</f>
        <v>30580</v>
      </c>
      <c r="E83" s="24">
        <f>SUM(E81:E82)</f>
        <v>500</v>
      </c>
      <c r="F83" s="25">
        <f>SUM(F81:F82)</f>
        <v>31080</v>
      </c>
      <c r="G83" s="3"/>
    </row>
    <row r="84" spans="1:7" ht="12.75">
      <c r="A84" s="5"/>
      <c r="B84" s="29"/>
      <c r="C84" s="29"/>
      <c r="D84" s="29"/>
      <c r="E84" s="30"/>
      <c r="F84" s="18"/>
      <c r="G84" s="3"/>
    </row>
    <row r="85" spans="1:7" ht="13.5" thickBot="1">
      <c r="A85" s="38" t="s">
        <v>44</v>
      </c>
      <c r="B85" s="39">
        <f>SUM(B12,B14,B16,B21,B23,B25,B30,B36,B38,B49,B51,B58,B63,B65,B69,B79,B83)</f>
        <v>2807729</v>
      </c>
      <c r="C85" s="39">
        <f>SUM(C12,C14,C16,C21,C23,C25,C30,C36,C38,C49,C51,C58,C63,C65,C69,C79,C83)</f>
        <v>11205884</v>
      </c>
      <c r="D85" s="39">
        <f>SUM(D12,D14,D16,D21,D23,D25,D30,D36,D38,D49,D51,D58,D63,D65,D69,D79,D83)</f>
        <v>4260005</v>
      </c>
      <c r="E85" s="40">
        <f>SUM(E12,E14,E16,E21,E23,E25,E30,E36,E38,E49,E51,E58,E63,E65,E69,E79,E83)</f>
        <v>177053</v>
      </c>
      <c r="F85" s="41">
        <f>SUM(F12,F14,F16,F21,F23,F25,F30,F36,F38,F49,F51,F58,F63,F65,F69,F79,F83)</f>
        <v>18450671</v>
      </c>
      <c r="G85" s="3"/>
    </row>
    <row r="86" ht="12.75">
      <c r="F86" s="1"/>
    </row>
  </sheetData>
  <mergeCells count="2">
    <mergeCell ref="A1:F1"/>
    <mergeCell ref="A3:F3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J.M.I.</cp:lastModifiedBy>
  <cp:lastPrinted>2002-11-13T08:53:51Z</cp:lastPrinted>
  <dcterms:created xsi:type="dcterms:W3CDTF">2000-01-05T09:14:08Z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