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165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  <sheet name="5.28" sheetId="28" r:id="rId28"/>
    <sheet name="5.29" sheetId="29" r:id="rId29"/>
    <sheet name="5.30" sheetId="30" r:id="rId30"/>
    <sheet name="5.31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\A" localSheetId="11">'5.12'!#REF!</definedName>
    <definedName name="\A" localSheetId="12">'[3]p51-1'!#REF!</definedName>
    <definedName name="\A" localSheetId="1">'[2]5.1'!#REF!</definedName>
    <definedName name="\A" localSheetId="28">'[4]5.1'!#REF!</definedName>
    <definedName name="\A">'5.1'!#REF!</definedName>
    <definedName name="\C" localSheetId="11">'5.12'!#REF!</definedName>
    <definedName name="\C" localSheetId="12">'[3]p51-1'!#REF!</definedName>
    <definedName name="\C" localSheetId="1">'[2]5.1'!#REF!</definedName>
    <definedName name="\C" localSheetId="28">'[4]5.1'!#REF!</definedName>
    <definedName name="\C">'5.1'!#REF!</definedName>
    <definedName name="\G" localSheetId="11">'5.12'!#REF!</definedName>
    <definedName name="\G" localSheetId="12">'[3]p51-1'!#REF!</definedName>
    <definedName name="\G" localSheetId="1">'[2]5.1'!#REF!</definedName>
    <definedName name="\G" localSheetId="28">'[4]5.1'!#REF!</definedName>
    <definedName name="\G">'5.1'!#REF!</definedName>
    <definedName name="\I" localSheetId="28">#REF!</definedName>
    <definedName name="\I">#REF!</definedName>
    <definedName name="_xlnm.Print_Area" localSheetId="0">'5.1'!$A$1:$H$24</definedName>
    <definedName name="_xlnm.Print_Area" localSheetId="11">'5.12'!$A$1:$S$56</definedName>
    <definedName name="_xlnm.Print_Area" localSheetId="13">'5.14'!$A$1:$D$26</definedName>
    <definedName name="_xlnm.Print_Area" localSheetId="14">'5.15'!$A$1:$J$40</definedName>
    <definedName name="_xlnm.Print_Area" localSheetId="15">'5.16'!$A$1:$J$39</definedName>
    <definedName name="_xlnm.Print_Area" localSheetId="16">'5.17'!$A$1:$E$30</definedName>
    <definedName name="_xlnm.Print_Area" localSheetId="17">'5.18'!$A$1:$E$28</definedName>
    <definedName name="_xlnm.Print_Area" localSheetId="1">'5.2'!$A$1:$H$28</definedName>
    <definedName name="_xlnm.Print_Area" localSheetId="19">'5.20'!$A$1:$G$30</definedName>
    <definedName name="_xlnm.Print_Area" localSheetId="20">'5.21'!$A$1:$G$35</definedName>
    <definedName name="_xlnm.Print_Area" localSheetId="21">'5.22'!$A$1:$I$35</definedName>
    <definedName name="_xlnm.Print_Area" localSheetId="22">'5.23'!$A$1:$I$35</definedName>
    <definedName name="_xlnm.Print_Area" localSheetId="23">'5.24'!$A$1:$M$30</definedName>
    <definedName name="_xlnm.Print_Area" localSheetId="24">'5.25'!$A$1:$M$30</definedName>
    <definedName name="_xlnm.Print_Area" localSheetId="25">'5.26'!$A$1:$J$21</definedName>
    <definedName name="_xlnm.Print_Area" localSheetId="26">'5.27'!$A$1:$J$62</definedName>
    <definedName name="_xlnm.Print_Area" localSheetId="27">'5.28'!$A$1:$G$32</definedName>
    <definedName name="_xlnm.Print_Area" localSheetId="28">'5.29'!$A$1:$G$30</definedName>
    <definedName name="_xlnm.Print_Area" localSheetId="29">'5.30'!$A$1:$H$41</definedName>
    <definedName name="_xlnm.Print_Area" localSheetId="3">'5.4'!$A$1:$M$19</definedName>
    <definedName name="_xlnm.Print_Area" localSheetId="8">'5.9'!$A:$IV</definedName>
    <definedName name="Imprimir_área_IM">'5.12'!$A$1:$F$78</definedName>
    <definedName name="TABLE" localSheetId="0">#REF!</definedName>
    <definedName name="TABLE" localSheetId="9">'5.10'!#REF!</definedName>
    <definedName name="TABLE" localSheetId="10">'5.11'!#REF!</definedName>
    <definedName name="TABLE" localSheetId="1">'5.2'!#REF!</definedName>
    <definedName name="TABLE" localSheetId="5">'5.6'!$C$28:$G$41</definedName>
    <definedName name="TABLE" localSheetId="7">'5.8'!$C$31:$D$44</definedName>
    <definedName name="TABLE" localSheetId="8">'5.9'!$A$29:$E$31</definedName>
    <definedName name="TABLE_10" localSheetId="9">'5.10'!#REF!</definedName>
    <definedName name="TABLE_10" localSheetId="10">'5.11'!#REF!</definedName>
    <definedName name="TABLE_10" localSheetId="8">'5.9'!$C$29:$G$30</definedName>
    <definedName name="TABLE_11" localSheetId="9">'5.10'!$P$13:$T$15</definedName>
    <definedName name="TABLE_11" localSheetId="10">'5.11'!#REF!</definedName>
    <definedName name="TABLE_11" localSheetId="8">'5.9'!$C$32:$G$33</definedName>
    <definedName name="TABLE_12" localSheetId="9">'5.10'!#REF!</definedName>
    <definedName name="TABLE_12" localSheetId="10">'5.11'!#REF!</definedName>
    <definedName name="TABLE_12" localSheetId="8">'5.9'!$C$29:$G$30</definedName>
    <definedName name="TABLE_13" localSheetId="9">'5.10'!$P$13:$T$15</definedName>
    <definedName name="TABLE_13" localSheetId="10">'5.11'!#REF!</definedName>
    <definedName name="TABLE_13" localSheetId="8">'5.9'!$C$29:$G$30</definedName>
    <definedName name="TABLE_14" localSheetId="8">'5.9'!$C$29:$G$30</definedName>
    <definedName name="TABLE_15" localSheetId="8">'5.9'!$C$29:$G$30</definedName>
    <definedName name="TABLE_16" localSheetId="8">'5.9'!$C$29:$G$30</definedName>
    <definedName name="TABLE_17" localSheetId="8">'5.9'!$C$29:$G$30</definedName>
    <definedName name="TABLE_18" localSheetId="8">'5.9'!$C$29:$G$30</definedName>
    <definedName name="TABLE_19" localSheetId="8">'5.9'!$C$29:$G$30</definedName>
    <definedName name="TABLE_2" localSheetId="0">#REF!</definedName>
    <definedName name="TABLE_2" localSheetId="9">'5.10'!$P$13:$T$15</definedName>
    <definedName name="TABLE_2" localSheetId="10">'5.11'!#REF!</definedName>
    <definedName name="TABLE_2" localSheetId="5">'5.6'!$C$28:$G$41</definedName>
    <definedName name="TABLE_2" localSheetId="7">'5.8'!$F$31:$G$32</definedName>
    <definedName name="TABLE_2" localSheetId="8">'5.9'!$A$29:$E$30</definedName>
    <definedName name="TABLE_20" localSheetId="8">'5.9'!$C$29:$G$30</definedName>
    <definedName name="TABLE_21" localSheetId="8">'5.9'!$C$29:$G$30</definedName>
    <definedName name="TABLE_22" localSheetId="8">'5.9'!$C$29:$G$30</definedName>
    <definedName name="TABLE_23" localSheetId="8">'5.9'!$C$29:$G$30</definedName>
    <definedName name="TABLE_24" localSheetId="8">'5.9'!$C$29:$G$30</definedName>
    <definedName name="TABLE_25" localSheetId="8">'5.9'!$C$29:$G$30</definedName>
    <definedName name="TABLE_26" localSheetId="8">'5.9'!$C$29:$G$30</definedName>
    <definedName name="TABLE_27" localSheetId="8">'5.9'!$C$32:$G$33</definedName>
    <definedName name="TABLE_28" localSheetId="8">'5.9'!$C$29:$G$30</definedName>
    <definedName name="TABLE_29" localSheetId="8">'5.9'!$C$32:$G$33</definedName>
    <definedName name="TABLE_3" localSheetId="9">'5.10'!$P$24:$T$28</definedName>
    <definedName name="TABLE_3" localSheetId="10">'5.11'!#REF!</definedName>
    <definedName name="TABLE_3" localSheetId="5">'5.6'!$C$28:$G$41</definedName>
    <definedName name="TABLE_3" localSheetId="7">'5.8'!#REF!</definedName>
    <definedName name="TABLE_3" localSheetId="8">'5.9'!$A$29:$E$30</definedName>
    <definedName name="TABLE_30" localSheetId="8">'5.9'!$C$29:$G$30</definedName>
    <definedName name="TABLE_31" localSheetId="8">'5.9'!$C$32:$G$33</definedName>
    <definedName name="TABLE_32" localSheetId="8">'5.9'!$C$29:$G$30</definedName>
    <definedName name="TABLE_33" localSheetId="8">'5.9'!$C$32:$G$33</definedName>
    <definedName name="TABLE_34" localSheetId="8">'5.9'!$C$29:$G$30</definedName>
    <definedName name="TABLE_35" localSheetId="8">'5.9'!$C$32:$G$33</definedName>
    <definedName name="TABLE_36" localSheetId="8">'5.9'!$C$29:$G$30</definedName>
    <definedName name="TABLE_37" localSheetId="8">'5.9'!$C$32:$G$33</definedName>
    <definedName name="TABLE_38" localSheetId="8">'5.9'!$C$29:$G$30</definedName>
    <definedName name="TABLE_39" localSheetId="8">'5.9'!$C$32:$G$33</definedName>
    <definedName name="TABLE_4" localSheetId="9">'5.10'!#REF!</definedName>
    <definedName name="TABLE_4" localSheetId="10">'5.11'!#REF!</definedName>
    <definedName name="TABLE_4" localSheetId="5">'5.6'!$C$28:$G$41</definedName>
    <definedName name="TABLE_4" localSheetId="7">'5.8'!#REF!</definedName>
    <definedName name="TABLE_4" localSheetId="8">'5.9'!$B$29:$F$30</definedName>
    <definedName name="TABLE_40" localSheetId="8">'5.9'!$C$29:$G$30</definedName>
    <definedName name="TABLE_41" localSheetId="8">'5.9'!$C$32:$G$33</definedName>
    <definedName name="TABLE_42" localSheetId="8">'5.9'!$C$37:$G$38</definedName>
    <definedName name="TABLE_5" localSheetId="9">'5.10'!$P$13:$T$15</definedName>
    <definedName name="TABLE_5" localSheetId="10">'5.11'!#REF!</definedName>
    <definedName name="TABLE_5" localSheetId="7">'5.8'!#REF!</definedName>
    <definedName name="TABLE_5" localSheetId="8">'5.9'!$C$29:$G$30</definedName>
    <definedName name="TABLE_6" localSheetId="9">'5.10'!#REF!</definedName>
    <definedName name="TABLE_6" localSheetId="10">'5.11'!#REF!</definedName>
    <definedName name="TABLE_6" localSheetId="7">'5.8'!#REF!</definedName>
    <definedName name="TABLE_6" localSheetId="8">'5.9'!$C$29:$G$30</definedName>
    <definedName name="TABLE_7" localSheetId="9">'5.10'!$P$13:$T$15</definedName>
    <definedName name="TABLE_7" localSheetId="10">'5.11'!#REF!</definedName>
    <definedName name="TABLE_7" localSheetId="8">'5.9'!$C$29:$G$30</definedName>
    <definedName name="TABLE_8" localSheetId="9">'5.10'!#REF!</definedName>
    <definedName name="TABLE_8" localSheetId="10">'5.11'!#REF!</definedName>
    <definedName name="TABLE_8" localSheetId="8">'5.9'!$C$29:$G$30</definedName>
    <definedName name="TABLE_9" localSheetId="9">'5.10'!$P$13:$T$15</definedName>
    <definedName name="TABLE_9" localSheetId="10">'5.11'!#REF!</definedName>
    <definedName name="TABLE_9" localSheetId="8">'5.9'!$C$29:$G$30</definedName>
  </definedNames>
  <calcPr fullCalcOnLoad="1"/>
</workbook>
</file>

<file path=xl/sharedStrings.xml><?xml version="1.0" encoding="utf-8"?>
<sst xmlns="http://schemas.openxmlformats.org/spreadsheetml/2006/main" count="1147" uniqueCount="449">
  <si>
    <t>-</t>
  </si>
  <si>
    <t>Años</t>
  </si>
  <si>
    <t>|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</si>
  <si>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</si>
  <si>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</si>
  <si>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</si>
  <si>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</si>
  <si>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</si>
  <si>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</si>
  <si>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</si>
  <si>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</si>
  <si>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</si>
  <si>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</si>
  <si>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</si>
  <si>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</si>
  <si>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</si>
  <si>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</si>
  <si>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</si>
  <si>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</si>
  <si>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</si>
  <si>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</si>
  <si>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</si>
  <si>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</si>
  <si>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</si>
  <si>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</si>
  <si>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</si>
  <si>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</si>
  <si>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</si>
  <si>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>--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</si>
  <si>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</si>
  <si>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</si>
  <si>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</si>
  <si>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</si>
  <si>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</si>
  <si>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</si>
  <si>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</si>
  <si>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</si>
  <si>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</si>
  <si>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</si>
  <si>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</si>
  <si>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</si>
  <si>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</si>
  <si>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</si>
  <si>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</si>
  <si>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</si>
  <si>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</si>
  <si>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</si>
  <si>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</si>
  <si>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</si>
  <si>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</si>
  <si>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</si>
  <si>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</si>
  <si>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</si>
  <si>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</si>
  <si>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</si>
  <si>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</si>
  <si>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</si>
  <si>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</si>
  <si>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</si>
  <si>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</si>
  <si>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</si>
  <si>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</si>
  <si>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</si>
  <si>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</si>
  <si>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</si>
  <si>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</si>
  <si>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</si>
  <si>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</si>
  <si>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</si>
  <si>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</si>
  <si>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</si>
  <si>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</si>
  <si>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</si>
  <si>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</si>
  <si>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</si>
  <si>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</si>
  <si>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</si>
  <si>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</si>
  <si>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</si>
  <si>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</si>
  <si>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</si>
  <si>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clasifi-</t>
  </si>
  <si>
    <t xml:space="preserve">  1998</t>
  </si>
  <si>
    <t>Trabajo total</t>
  </si>
  <si>
    <t>Trabajo familiar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</si>
  <si>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</si>
  <si>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</si>
  <si>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</si>
  <si>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</si>
  <si>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</si>
  <si>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</si>
  <si>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</si>
  <si>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</si>
  <si>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</si>
  <si>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</si>
  <si>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</si>
  <si>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</si>
  <si>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</si>
  <si>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</si>
  <si>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</si>
  <si>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</si>
  <si>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</si>
  <si>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</si>
  <si>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</si>
  <si>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</si>
  <si>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</si>
  <si>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</si>
  <si>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Trabajo</t>
  </si>
  <si>
    <t>Comunidades</t>
  </si>
  <si>
    <t>eventual</t>
  </si>
  <si>
    <t>Autónomas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</si>
  <si>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</si>
  <si>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</si>
  <si>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</si>
  <si>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</si>
  <si>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</si>
  <si>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</si>
  <si>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</si>
  <si>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</si>
  <si>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</si>
  <si>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</si>
  <si>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</si>
  <si>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</si>
  <si>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</si>
  <si>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</si>
  <si>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</si>
  <si>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</si>
  <si>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</si>
  <si>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</si>
  <si>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</si>
  <si>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</si>
  <si>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</si>
  <si>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</si>
  <si>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</si>
  <si>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</si>
  <si>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independien.</t>
  </si>
  <si>
    <t>Público</t>
  </si>
  <si>
    <t>Privado</t>
  </si>
  <si>
    <t>cables</t>
  </si>
  <si>
    <t xml:space="preserve">  1988 </t>
  </si>
  <si>
    <t xml:space="preserve">  1989 </t>
  </si>
  <si>
    <t xml:space="preserve">  1990 </t>
  </si>
  <si>
    <t xml:space="preserve">  1991 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</si>
  <si>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</si>
  <si>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</si>
  <si>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</si>
  <si>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</si>
  <si>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</si>
  <si>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</si>
  <si>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 xml:space="preserve">      Régimen Especial Agrario</t>
  </si>
  <si>
    <t xml:space="preserve">Régimen </t>
  </si>
  <si>
    <t>Régimen Especial de trabajadores del mar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</si>
  <si>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</si>
  <si>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</si>
  <si>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</si>
  <si>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</si>
  <si>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</si>
  <si>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</si>
  <si>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</si>
  <si>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>autónomos</t>
  </si>
  <si>
    <t xml:space="preserve">1997 </t>
  </si>
  <si>
    <t>(Miles de personas)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</si>
  <si>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</si>
  <si>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</si>
  <si>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</si>
  <si>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</si>
  <si>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</si>
  <si>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</si>
  <si>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</si>
  <si>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</si>
  <si>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</si>
  <si>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</si>
  <si>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</si>
  <si>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económicos</t>
  </si>
  <si>
    <t xml:space="preserve">                    </t>
  </si>
  <si>
    <t xml:space="preserve">     Aumento salarial (%)</t>
  </si>
  <si>
    <t>Jornada media pactada (Horas/año)</t>
  </si>
  <si>
    <t xml:space="preserve">Año de inicio </t>
  </si>
  <si>
    <t xml:space="preserve">de los efectos </t>
  </si>
  <si>
    <t>Agricultura, gana-</t>
  </si>
  <si>
    <t>convenios</t>
  </si>
  <si>
    <t xml:space="preserve">        Número de centros</t>
  </si>
  <si>
    <t xml:space="preserve">Total </t>
  </si>
  <si>
    <t>Ind. Agroalim.</t>
  </si>
  <si>
    <t xml:space="preserve">       Agrario</t>
  </si>
  <si>
    <t xml:space="preserve">       Industria</t>
  </si>
  <si>
    <t>Resto</t>
  </si>
  <si>
    <t>y Selvic.</t>
  </si>
  <si>
    <t xml:space="preserve">    Incapacidad </t>
  </si>
  <si>
    <t xml:space="preserve">        Muerte</t>
  </si>
  <si>
    <t xml:space="preserve">         Total</t>
  </si>
  <si>
    <t xml:space="preserve">    permanente</t>
  </si>
  <si>
    <t xml:space="preserve">     Jubilación</t>
  </si>
  <si>
    <t xml:space="preserve">     Viudedad</t>
  </si>
  <si>
    <t xml:space="preserve">      Orfandad</t>
  </si>
  <si>
    <t xml:space="preserve"> Otros familiares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</si>
  <si>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</si>
  <si>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</si>
  <si>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</si>
  <si>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</si>
  <si>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</si>
  <si>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</si>
  <si>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</si>
  <si>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</si>
  <si>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</si>
  <si>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</si>
  <si>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</si>
  <si>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</si>
  <si>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</si>
  <si>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</si>
  <si>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y Selvicultura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</si>
  <si>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</si>
  <si>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</si>
  <si>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</si>
  <si>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</si>
  <si>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</si>
  <si>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</si>
  <si>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</si>
  <si>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</si>
  <si>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</si>
  <si>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</si>
  <si>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</si>
  <si>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</si>
  <si>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</si>
  <si>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</si>
  <si>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</si>
  <si>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</si>
  <si>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</si>
  <si>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</si>
  <si>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</si>
  <si>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</si>
  <si>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</si>
  <si>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</si>
  <si>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</si>
  <si>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</si>
  <si>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</si>
  <si>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</si>
  <si>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</si>
  <si>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</si>
  <si>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</si>
  <si>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</si>
  <si>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</si>
  <si>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</si>
  <si>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  1999 </t>
  </si>
  <si>
    <t xml:space="preserve">   2000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</si>
  <si>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</si>
  <si>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</si>
  <si>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</si>
  <si>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</si>
  <si>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</si>
  <si>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</si>
  <si>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</si>
  <si>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–</t>
  </si>
  <si>
    <t>Sexo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</si>
  <si>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</si>
  <si>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</si>
  <si>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</si>
  <si>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</si>
  <si>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</si>
  <si>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</si>
  <si>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</si>
  <si>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</si>
  <si>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</si>
  <si>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</si>
  <si>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</si>
  <si>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</si>
  <si>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</si>
  <si>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</si>
  <si>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</si>
  <si>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</si>
  <si>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</si>
  <si>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</si>
  <si>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</si>
  <si>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</si>
  <si>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</si>
  <si>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</si>
  <si>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</si>
  <si>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Fuente: I.N.E.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</si>
  <si>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</si>
  <si>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</si>
  <si>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</si>
  <si>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</si>
  <si>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</si>
  <si>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</si>
  <si>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</si>
  <si>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</si>
  <si>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</si>
  <si>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</si>
  <si>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</si>
  <si>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</si>
  <si>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</si>
  <si>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</si>
  <si>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</si>
  <si>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</si>
  <si>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</si>
  <si>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</si>
  <si>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 2000</t>
  </si>
  <si>
    <t xml:space="preserve">(Medias anuales) </t>
  </si>
  <si>
    <t xml:space="preserve"> Número de municipios</t>
  </si>
  <si>
    <t xml:space="preserve">  De 16 a 19 años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</si>
  <si>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</si>
  <si>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</si>
  <si>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t xml:space="preserve">  (Miles de personas)</t>
  </si>
  <si>
    <t xml:space="preserve"> (En miles)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</si>
  <si>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</si>
  <si>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</si>
  <si>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</si>
  <si>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</si>
  <si>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Fuente: I.N.E.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</si>
  <si>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</si>
  <si>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</si>
  <si>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</si>
  <si>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</si>
  <si>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</si>
  <si>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</si>
  <si>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</si>
  <si>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</si>
  <si>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 xml:space="preserve"> Agroalimentaria</t>
  </si>
  <si>
    <t>Agraria</t>
  </si>
  <si>
    <t>Agricultura, Ganadería</t>
  </si>
  <si>
    <t>Agroalimentaria</t>
  </si>
  <si>
    <t>Total de</t>
  </si>
  <si>
    <t>Agric. Gana.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</si>
  <si>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</si>
  <si>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 xml:space="preserve"> según tipo de prestación</t>
  </si>
  <si>
    <t>Número de Trabajadores afectados</t>
  </si>
  <si>
    <t>agrícola (1)</t>
  </si>
  <si>
    <t>Agricultura (2)</t>
  </si>
  <si>
    <t xml:space="preserve">Población activa </t>
  </si>
  <si>
    <t xml:space="preserve"> 5.8.  Serie histórica de la población parada según rama de actividad: Miles de personas mayores de 16 años</t>
  </si>
  <si>
    <t xml:space="preserve"> 5.11.  Distribución porcentual de la población ocupada según situación profesional</t>
  </si>
  <si>
    <t xml:space="preserve"> 5.15.  Serie histórica de la media anual del paro registrado según sector de actividad</t>
  </si>
  <si>
    <t xml:space="preserve"> 5.16.  Trabajadores afiliados a la Seguridad Social, en alta laboral por regímenes. </t>
  </si>
  <si>
    <t xml:space="preserve"> 5.17.  Altas laborales de trabajadores agrarios afiliados al Régimen  Especial Agrario (R.E.A.)</t>
  </si>
  <si>
    <t xml:space="preserve"> 5.20.  Convenios colectivos de trabajo:  Principales indicadores</t>
  </si>
  <si>
    <t xml:space="preserve"> 5.21.  Convenios colectivos de trabajo:  Principales indicadores</t>
  </si>
  <si>
    <t xml:space="preserve"> 5.22.  Apertura de centros de trabajo de nueva creación y total de trabajadores colocados</t>
  </si>
  <si>
    <t xml:space="preserve"> 5.23.  Trabajadores afectados por expedientes autorizados de regulación de empleo</t>
  </si>
  <si>
    <t xml:space="preserve"> 5.24.  Pensiones en el Régimen Especial Agrario de trabajadores por cuenta propia: Número e importe medio</t>
  </si>
  <si>
    <t xml:space="preserve"> 5.25.  Pensiones en el Régimen Especial Agrario de trabajadores por cuenta ajena: Número e importe medio</t>
  </si>
  <si>
    <t xml:space="preserve"> 5.26.  Beneficiarios de prestaciones por desempleo en el sector agrario</t>
  </si>
  <si>
    <t>5.27.  Beneficiarios de prestaciones del subsidio de trabajadores eventuales agrarios y número de jornadas trabajadas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</si>
  <si>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</si>
  <si>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</si>
  <si>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</si>
  <si>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</si>
  <si>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</si>
  <si>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</si>
  <si>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</si>
  <si>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</si>
  <si>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</si>
  <si>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 xml:space="preserve"> según sector de actividad</t>
  </si>
  <si>
    <t>Población agricola/</t>
  </si>
  <si>
    <t xml:space="preserve"> Países con Solicitud de Adhesión</t>
  </si>
  <si>
    <t xml:space="preserve">(UTA): Unidades de trabajo-año.  </t>
  </si>
  <si>
    <t>(Miles de personas, último día de cada mes)</t>
  </si>
  <si>
    <t>Ganadería y</t>
  </si>
  <si>
    <t>Régimen Especial Agrario</t>
  </si>
  <si>
    <t xml:space="preserve"> Agricultura,</t>
  </si>
  <si>
    <t>dería y selvicultura</t>
  </si>
  <si>
    <t>Fuente: FAOSTAT.</t>
  </si>
  <si>
    <t xml:space="preserve">Ganadería y </t>
  </si>
  <si>
    <t>(Miles de personas, medias de las cifras del último día de cada mes)</t>
  </si>
  <si>
    <t>(Miles, último día de cada mes)</t>
  </si>
  <si>
    <t>Países</t>
  </si>
  <si>
    <t>(Miles de afiliados, medias anuales de las cifras del último día de cada mes)</t>
  </si>
  <si>
    <t xml:space="preserve"> N.º de empresas inscritas</t>
  </si>
  <si>
    <t>N.º de trabajadores (miles)</t>
  </si>
  <si>
    <t>Número de trabajadores colocados</t>
  </si>
  <si>
    <t>Años (media anual)</t>
  </si>
  <si>
    <t xml:space="preserve"> 5.28.  Colocaciones registradas: Total y por sectores</t>
  </si>
  <si>
    <t xml:space="preserve"> 5.29.  Permisos de trabajo concedidos a extranjeros : Total y por ramas de actividad</t>
  </si>
  <si>
    <t xml:space="preserve"> 5.30.  Accidentes en jornada de trabajo: total y por sectores según rama de actividad</t>
  </si>
  <si>
    <t>País Vasco</t>
  </si>
  <si>
    <t>Comunidades Autónomas</t>
  </si>
  <si>
    <t>En total</t>
  </si>
  <si>
    <t xml:space="preserve"> 5.18.  Bajas laborales de trabajadores afiliados al Régimen Especial Agrario (R.E.A.)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</si>
  <si>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</si>
  <si>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</si>
  <si>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</si>
  <si>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</si>
  <si>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</si>
  <si>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</si>
  <si>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(Miles de pensiones y euros/mes), primer día de cada mes</t>
  </si>
  <si>
    <t xml:space="preserve">  2001</t>
  </si>
  <si>
    <t xml:space="preserve">   2001</t>
  </si>
  <si>
    <t xml:space="preserve"> 5.14.  Serie histórica de la utilización del trabajo en la agricultura española </t>
  </si>
  <si>
    <t xml:space="preserve"> (Miles de UTA)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</si>
  <si>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</si>
  <si>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</si>
  <si>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</si>
  <si>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Sector primario </t>
    </r>
    <r>
      <rPr>
        <vertAlign val="superscript"/>
        <sz val="8"/>
        <rFont val="Arial"/>
        <family val="2"/>
      </rPr>
      <t>(1)</t>
    </r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</si>
  <si>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</si>
  <si>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</si>
  <si>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t xml:space="preserve">  Navarra (Coomunidad Foral de)</t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</si>
  <si>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</si>
  <si>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r>
      <t>(1)</t>
    </r>
    <r>
      <rPr>
        <sz val="10"/>
        <rFont val="Arial"/>
        <family val="2"/>
      </rPr>
      <t xml:space="preserve"> Comprende agricultura, ganadería, caza, selvicultura y pesca.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</si>
  <si>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</si>
  <si>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</si>
  <si>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</si>
  <si>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</si>
  <si>
    <r>
      <t>(1)</t>
    </r>
    <r>
      <rPr>
        <sz val="10"/>
        <rFont val="Arial"/>
        <family val="2"/>
      </rPr>
      <t xml:space="preserve"> Comprende agricultura,ganadería, caza, selvicultura y pesca. </t>
    </r>
  </si>
  <si>
    <r>
      <t>(1)</t>
    </r>
    <r>
      <rPr>
        <sz val="10"/>
        <rFont val="Arial"/>
        <family val="2"/>
      </rPr>
      <t xml:space="preserve"> Comprende agricultura,ganadería, caza, selvicultura y pesca.</t>
    </r>
  </si>
  <si>
    <t>Grupos de edad en años</t>
  </si>
  <si>
    <t>20-29</t>
  </si>
  <si>
    <t>65 y más</t>
  </si>
  <si>
    <t xml:space="preserve">  De 20 a 29 años</t>
  </si>
  <si>
    <t xml:space="preserve">  De 65 y más años</t>
  </si>
  <si>
    <t>Miles de personas mayores de 16 años</t>
  </si>
  <si>
    <t>Miles de</t>
  </si>
  <si>
    <t xml:space="preserve"> jornadas</t>
  </si>
  <si>
    <t xml:space="preserve">  Ceuta</t>
  </si>
  <si>
    <t xml:space="preserve">  Melilla</t>
  </si>
  <si>
    <t>Fuente: Censo Agrario 1999, I.N.E.</t>
  </si>
  <si>
    <t>Fuente: Ministerio de Trabajo y Asuntos Sociales.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</si>
  <si>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</si>
  <si>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</si>
  <si>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</si>
  <si>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</si>
  <si>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 xml:space="preserve"> 5.2. Cifras de población por Comunidades Autónomas según sexo a 1 de enero de cada año</t>
  </si>
  <si>
    <t xml:space="preserve">  2002</t>
  </si>
  <si>
    <t xml:space="preserve">   2002</t>
  </si>
  <si>
    <t>Trabajo no asalariado</t>
  </si>
  <si>
    <t xml:space="preserve"> 5.3.  Cifras de población de los Censos según el tamaño de los municipios y número de habitantes</t>
  </si>
  <si>
    <t>2002</t>
  </si>
  <si>
    <t>Pesca y</t>
  </si>
  <si>
    <t>Acuicultura</t>
  </si>
  <si>
    <t>OTROS PAISES DEL MUNDO</t>
  </si>
  <si>
    <t>Parados (*)</t>
  </si>
  <si>
    <t xml:space="preserve"> 5.5.  Distribución del número de municipios y de habitantes por Comunidades Autónomas</t>
  </si>
  <si>
    <t>Andalucía</t>
  </si>
  <si>
    <t xml:space="preserve"> 5.19.  Empresas inscritas en la Seguridad Social según sector de actividad y número de trabajadores</t>
  </si>
  <si>
    <t xml:space="preserve">Ciudad A. De Ceuta </t>
  </si>
  <si>
    <t>Ciudad A. De Melilla</t>
  </si>
  <si>
    <t>Ciudad A. De Ceuta</t>
  </si>
  <si>
    <t xml:space="preserve">  2003</t>
  </si>
  <si>
    <t xml:space="preserve">   2003</t>
  </si>
  <si>
    <t>2003</t>
  </si>
  <si>
    <t xml:space="preserve"> 5.31.  Población total, población agrícola y población activa de diferentes países del mundo, 2002 (Miles de personas)</t>
  </si>
  <si>
    <t xml:space="preserve"> 5.1.  Proyecciones de población calculadas para el total de España a 1 de julio de cada año</t>
  </si>
  <si>
    <t>Agricultura</t>
  </si>
  <si>
    <t xml:space="preserve"> 5.9.  Población activa ocupada  clasificada según sexo y grupos de edad</t>
  </si>
  <si>
    <t xml:space="preserve"> PAÍSES DE EUROPA</t>
  </si>
  <si>
    <r>
      <t xml:space="preserve"> (1)</t>
    </r>
    <r>
      <rPr>
        <sz val="10"/>
        <rFont val="Arial"/>
        <family val="2"/>
      </rPr>
      <t xml:space="preserve"> Comprende agricultura, ganadería, caza, selvicultura y pesca.</t>
    </r>
  </si>
  <si>
    <t xml:space="preserve"> 5.6.  Serie histórica de la población activa según rama de actividad: Miles de personas mayores de 16 años</t>
  </si>
  <si>
    <t xml:space="preserve"> 5.7.  Serie histórica de la población activa ocupada según rama de actividad: Miles de personas mayores de 16 años </t>
  </si>
  <si>
    <r>
      <t xml:space="preserve"> 5.10.  Distribución porcentual de la población activa según sexo y grupos de edad</t>
    </r>
    <r>
      <rPr>
        <b/>
        <sz val="8"/>
        <rFont val="Arial"/>
        <family val="2"/>
      </rPr>
      <t xml:space="preserve"> </t>
    </r>
  </si>
  <si>
    <t xml:space="preserve"> 5.12.  Población activa, ocupada y parada según Comunidades Autónomas </t>
  </si>
  <si>
    <t>5.13. Distribución de los trabajadores agrarios según C.C.A.A. y relación con el titular de la explotación según el Censo Agrario 1999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</si>
</sst>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ourier New"/>
      <family val="0"/>
    </font>
    <font>
      <vertAlign val="superscript"/>
      <sz val="10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  <font>
      <vertAlign val="superscript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9" applyFont="1" applyProtection="1">
      <alignment/>
      <protection/>
    </xf>
    <xf numFmtId="0" fontId="0" fillId="0" borderId="0" xfId="29" applyFont="1">
      <alignment/>
      <protection/>
    </xf>
    <xf numFmtId="182" fontId="0" fillId="0" borderId="0" xfId="29" applyNumberFormat="1" applyFont="1" applyProtection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182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0" xfId="23" applyFont="1" applyAlignment="1">
      <alignment horizontal="center"/>
      <protection/>
    </xf>
    <xf numFmtId="181" fontId="0" fillId="0" borderId="0" xfId="23" applyNumberFormat="1" applyFont="1" applyProtection="1">
      <alignment/>
      <protection/>
    </xf>
    <xf numFmtId="182" fontId="0" fillId="0" borderId="0" xfId="23" applyNumberFormat="1" applyFont="1" applyProtection="1">
      <alignment/>
      <protection/>
    </xf>
    <xf numFmtId="185" fontId="0" fillId="0" borderId="0" xfId="23" applyNumberFormat="1" applyFont="1" applyProtection="1">
      <alignment/>
      <protection/>
    </xf>
    <xf numFmtId="0" fontId="0" fillId="0" borderId="0" xfId="37" applyFont="1">
      <alignment/>
      <protection/>
    </xf>
    <xf numFmtId="0" fontId="0" fillId="0" borderId="0" xfId="36" applyFont="1">
      <alignment/>
      <protection/>
    </xf>
    <xf numFmtId="182" fontId="0" fillId="0" borderId="0" xfId="36" applyNumberFormat="1" applyFont="1" applyProtection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0" fontId="0" fillId="0" borderId="0" xfId="33" applyFont="1">
      <alignment/>
      <protection/>
    </xf>
    <xf numFmtId="184" fontId="0" fillId="0" borderId="0" xfId="33" applyNumberFormat="1" applyFont="1" applyProtection="1">
      <alignment/>
      <protection/>
    </xf>
    <xf numFmtId="0" fontId="0" fillId="0" borderId="0" xfId="33" applyFont="1" applyAlignment="1">
      <alignment horizontal="fill"/>
      <protection/>
    </xf>
    <xf numFmtId="0" fontId="0" fillId="0" borderId="0" xfId="33" applyFont="1" applyAlignment="1">
      <alignment horizontal="center"/>
      <protection/>
    </xf>
    <xf numFmtId="182" fontId="0" fillId="0" borderId="0" xfId="33" applyNumberFormat="1" applyFont="1" applyProtection="1">
      <alignment/>
      <protection/>
    </xf>
    <xf numFmtId="181" fontId="0" fillId="0" borderId="0" xfId="33" applyNumberFormat="1" applyFont="1" applyProtection="1">
      <alignment/>
      <protection/>
    </xf>
    <xf numFmtId="184" fontId="0" fillId="0" borderId="0" xfId="33" applyNumberFormat="1" applyFont="1" applyAlignment="1" applyProtection="1">
      <alignment horizontal="center"/>
      <protection/>
    </xf>
    <xf numFmtId="184" fontId="0" fillId="0" borderId="0" xfId="33" applyNumberFormat="1" applyFont="1" applyAlignment="1" applyProtection="1">
      <alignment horizontal="fill"/>
      <protection/>
    </xf>
    <xf numFmtId="0" fontId="0" fillId="0" borderId="0" xfId="32" applyFont="1" applyProtection="1">
      <alignment/>
      <protection/>
    </xf>
    <xf numFmtId="0" fontId="0" fillId="0" borderId="0" xfId="32" applyFont="1">
      <alignment/>
      <protection/>
    </xf>
    <xf numFmtId="0" fontId="0" fillId="0" borderId="0" xfId="32" applyFont="1" applyAlignment="1" applyProtection="1">
      <alignment horizontal="fill"/>
      <protection/>
    </xf>
    <xf numFmtId="0" fontId="0" fillId="0" borderId="0" xfId="31" applyFont="1" applyProtection="1">
      <alignment/>
      <protection/>
    </xf>
    <xf numFmtId="0" fontId="0" fillId="0" borderId="0" xfId="31" applyFont="1">
      <alignment/>
      <protection/>
    </xf>
    <xf numFmtId="0" fontId="0" fillId="0" borderId="0" xfId="31" applyFont="1" applyAlignment="1" applyProtection="1">
      <alignment horizontal="fill"/>
      <protection/>
    </xf>
    <xf numFmtId="0" fontId="0" fillId="0" borderId="0" xfId="30" applyFont="1" applyProtection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 applyProtection="1">
      <alignment horizontal="center"/>
      <protection/>
    </xf>
    <xf numFmtId="182" fontId="0" fillId="0" borderId="0" xfId="30" applyNumberFormat="1" applyFont="1" applyProtection="1">
      <alignment/>
      <protection/>
    </xf>
    <xf numFmtId="181" fontId="0" fillId="0" borderId="1" xfId="22" applyNumberFormat="1" applyFont="1" applyBorder="1" applyProtection="1">
      <alignment/>
      <protection/>
    </xf>
    <xf numFmtId="0" fontId="0" fillId="0" borderId="2" xfId="30" applyFont="1" applyBorder="1" applyProtection="1">
      <alignment/>
      <protection/>
    </xf>
    <xf numFmtId="0" fontId="0" fillId="0" borderId="1" xfId="30" applyFont="1" applyBorder="1" applyProtection="1">
      <alignment/>
      <protection/>
    </xf>
    <xf numFmtId="0" fontId="0" fillId="0" borderId="3" xfId="30" applyFont="1" applyBorder="1" applyAlignment="1" applyProtection="1">
      <alignment horizontal="center"/>
      <protection/>
    </xf>
    <xf numFmtId="0" fontId="0" fillId="0" borderId="4" xfId="30" applyFont="1" applyBorder="1" applyAlignment="1" applyProtection="1">
      <alignment horizontal="center"/>
      <protection/>
    </xf>
    <xf numFmtId="181" fontId="0" fillId="0" borderId="0" xfId="30" applyNumberFormat="1" applyFont="1" applyBorder="1" applyAlignment="1" applyProtection="1">
      <alignment horizontal="right"/>
      <protection/>
    </xf>
    <xf numFmtId="181" fontId="0" fillId="0" borderId="5" xfId="30" applyNumberFormat="1" applyFont="1" applyBorder="1" applyAlignment="1" applyProtection="1">
      <alignment horizontal="right"/>
      <protection/>
    </xf>
    <xf numFmtId="0" fontId="0" fillId="0" borderId="0" xfId="30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31" applyFont="1" applyAlignment="1" applyProtection="1">
      <alignment horizontal="center"/>
      <protection/>
    </xf>
    <xf numFmtId="0" fontId="0" fillId="0" borderId="2" xfId="31" applyFont="1" applyBorder="1" applyProtection="1">
      <alignment/>
      <protection/>
    </xf>
    <xf numFmtId="0" fontId="0" fillId="0" borderId="6" xfId="31" applyFont="1" applyBorder="1" applyProtection="1">
      <alignment/>
      <protection/>
    </xf>
    <xf numFmtId="0" fontId="0" fillId="0" borderId="7" xfId="31" applyFont="1" applyBorder="1" applyProtection="1">
      <alignment/>
      <protection/>
    </xf>
    <xf numFmtId="0" fontId="0" fillId="0" borderId="1" xfId="31" applyFont="1" applyBorder="1" applyAlignment="1" applyProtection="1">
      <alignment horizontal="center"/>
      <protection/>
    </xf>
    <xf numFmtId="0" fontId="0" fillId="0" borderId="8" xfId="31" applyFont="1" applyBorder="1" applyAlignment="1" applyProtection="1">
      <alignment horizontal="center"/>
      <protection/>
    </xf>
    <xf numFmtId="0" fontId="0" fillId="0" borderId="5" xfId="31" applyFont="1" applyBorder="1" applyAlignment="1" applyProtection="1">
      <alignment horizontal="center"/>
      <protection/>
    </xf>
    <xf numFmtId="0" fontId="0" fillId="0" borderId="1" xfId="31" applyFont="1" applyBorder="1" applyProtection="1">
      <alignment/>
      <protection/>
    </xf>
    <xf numFmtId="182" fontId="0" fillId="0" borderId="8" xfId="31" applyNumberFormat="1" applyFont="1" applyBorder="1" applyProtection="1">
      <alignment/>
      <protection/>
    </xf>
    <xf numFmtId="182" fontId="0" fillId="0" borderId="5" xfId="31" applyNumberFormat="1" applyFont="1" applyBorder="1" applyProtection="1">
      <alignment/>
      <protection/>
    </xf>
    <xf numFmtId="0" fontId="0" fillId="0" borderId="7" xfId="31" applyFont="1" applyBorder="1" applyAlignment="1" applyProtection="1">
      <alignment horizontal="center"/>
      <protection/>
    </xf>
    <xf numFmtId="0" fontId="0" fillId="0" borderId="1" xfId="31" applyFont="1" applyBorder="1" applyAlignment="1" applyProtection="1">
      <alignment horizontal="left" indent="1"/>
      <protection/>
    </xf>
    <xf numFmtId="0" fontId="0" fillId="0" borderId="2" xfId="32" applyFont="1" applyBorder="1" applyProtection="1">
      <alignment/>
      <protection/>
    </xf>
    <xf numFmtId="0" fontId="0" fillId="0" borderId="6" xfId="32" applyFont="1" applyBorder="1" applyProtection="1">
      <alignment/>
      <protection/>
    </xf>
    <xf numFmtId="0" fontId="0" fillId="0" borderId="7" xfId="32" applyFont="1" applyBorder="1" applyProtection="1">
      <alignment/>
      <protection/>
    </xf>
    <xf numFmtId="0" fontId="0" fillId="0" borderId="1" xfId="32" applyFont="1" applyBorder="1" applyAlignment="1" applyProtection="1">
      <alignment horizontal="center"/>
      <protection/>
    </xf>
    <xf numFmtId="0" fontId="0" fillId="0" borderId="1" xfId="32" applyFont="1" applyBorder="1" applyProtection="1">
      <alignment/>
      <protection/>
    </xf>
    <xf numFmtId="0" fontId="0" fillId="0" borderId="8" xfId="32" applyFont="1" applyBorder="1" applyProtection="1">
      <alignment/>
      <protection/>
    </xf>
    <xf numFmtId="0" fontId="0" fillId="0" borderId="6" xfId="32" applyFont="1" applyBorder="1" applyAlignment="1" applyProtection="1">
      <alignment horizontal="center"/>
      <protection/>
    </xf>
    <xf numFmtId="0" fontId="0" fillId="0" borderId="8" xfId="32" applyFont="1" applyBorder="1" applyAlignment="1" applyProtection="1">
      <alignment horizontal="center"/>
      <protection/>
    </xf>
    <xf numFmtId="0" fontId="0" fillId="0" borderId="8" xfId="32" applyFont="1" applyBorder="1" applyAlignment="1" applyProtection="1">
      <alignment horizontal="fill"/>
      <protection/>
    </xf>
    <xf numFmtId="0" fontId="0" fillId="0" borderId="5" xfId="32" applyFont="1" applyBorder="1" applyAlignment="1" applyProtection="1">
      <alignment horizontal="fill"/>
      <protection/>
    </xf>
    <xf numFmtId="187" fontId="0" fillId="0" borderId="8" xfId="32" applyNumberFormat="1" applyFont="1" applyBorder="1" applyProtection="1">
      <alignment/>
      <protection/>
    </xf>
    <xf numFmtId="187" fontId="0" fillId="0" borderId="5" xfId="32" applyNumberFormat="1" applyFont="1" applyBorder="1" applyProtection="1">
      <alignment/>
      <protection/>
    </xf>
    <xf numFmtId="0" fontId="0" fillId="0" borderId="5" xfId="32" applyFont="1" applyBorder="1" applyAlignment="1" applyProtection="1">
      <alignment horizontal="center"/>
      <protection/>
    </xf>
    <xf numFmtId="1" fontId="0" fillId="0" borderId="8" xfId="32" applyNumberFormat="1" applyFont="1" applyBorder="1" applyProtection="1">
      <alignment/>
      <protection/>
    </xf>
    <xf numFmtId="0" fontId="0" fillId="0" borderId="2" xfId="33" applyFont="1" applyBorder="1">
      <alignment/>
      <protection/>
    </xf>
    <xf numFmtId="0" fontId="0" fillId="0" borderId="1" xfId="33" applyFont="1" applyBorder="1" applyAlignment="1">
      <alignment horizontal="center"/>
      <protection/>
    </xf>
    <xf numFmtId="0" fontId="0" fillId="0" borderId="1" xfId="33" applyFont="1" applyBorder="1">
      <alignment/>
      <protection/>
    </xf>
    <xf numFmtId="182" fontId="0" fillId="0" borderId="5" xfId="33" applyNumberFormat="1" applyFont="1" applyBorder="1" applyProtection="1">
      <alignment/>
      <protection/>
    </xf>
    <xf numFmtId="0" fontId="0" fillId="0" borderId="9" xfId="33" applyFont="1" applyBorder="1" applyAlignment="1">
      <alignment horizontal="fill"/>
      <protection/>
    </xf>
    <xf numFmtId="182" fontId="0" fillId="0" borderId="9" xfId="33" applyNumberFormat="1" applyFont="1" applyBorder="1" applyAlignment="1" applyProtection="1">
      <alignment horizontal="fill"/>
      <protection/>
    </xf>
    <xf numFmtId="0" fontId="0" fillId="0" borderId="6" xfId="33" applyFont="1" applyBorder="1">
      <alignment/>
      <protection/>
    </xf>
    <xf numFmtId="0" fontId="0" fillId="0" borderId="8" xfId="33" applyFont="1" applyBorder="1" applyAlignment="1">
      <alignment horizontal="center"/>
      <protection/>
    </xf>
    <xf numFmtId="182" fontId="0" fillId="0" borderId="5" xfId="33" applyNumberFormat="1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0" xfId="34" applyFont="1" applyBorder="1" applyAlignment="1">
      <alignment horizontal="left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0" fillId="0" borderId="7" xfId="35" applyFont="1" applyBorder="1">
      <alignment/>
      <protection/>
    </xf>
    <xf numFmtId="0" fontId="0" fillId="0" borderId="1" xfId="35" applyFont="1" applyBorder="1">
      <alignment/>
      <protection/>
    </xf>
    <xf numFmtId="0" fontId="0" fillId="0" borderId="8" xfId="35" applyFont="1" applyBorder="1">
      <alignment/>
      <protection/>
    </xf>
    <xf numFmtId="0" fontId="0" fillId="0" borderId="8" xfId="35" applyFont="1" applyBorder="1" applyAlignment="1">
      <alignment horizontal="fill"/>
      <protection/>
    </xf>
    <xf numFmtId="0" fontId="0" fillId="0" borderId="5" xfId="35" applyFont="1" applyBorder="1" applyAlignment="1">
      <alignment horizontal="fill"/>
      <protection/>
    </xf>
    <xf numFmtId="0" fontId="0" fillId="0" borderId="8" xfId="35" applyFont="1" applyBorder="1" applyAlignment="1">
      <alignment horizontal="center"/>
      <protection/>
    </xf>
    <xf numFmtId="0" fontId="0" fillId="0" borderId="5" xfId="35" applyFont="1" applyBorder="1" applyAlignment="1">
      <alignment horizontal="center"/>
      <protection/>
    </xf>
    <xf numFmtId="182" fontId="0" fillId="0" borderId="8" xfId="35" applyNumberFormat="1" applyFont="1" applyBorder="1" applyProtection="1">
      <alignment/>
      <protection/>
    </xf>
    <xf numFmtId="182" fontId="0" fillId="0" borderId="5" xfId="35" applyNumberFormat="1" applyFont="1" applyBorder="1" applyProtection="1">
      <alignment/>
      <protection/>
    </xf>
    <xf numFmtId="0" fontId="0" fillId="0" borderId="6" xfId="35" applyFont="1" applyBorder="1" applyAlignment="1">
      <alignment horizontal="center"/>
      <protection/>
    </xf>
    <xf numFmtId="0" fontId="0" fillId="0" borderId="6" xfId="35" applyFont="1" applyBorder="1" applyAlignment="1">
      <alignment horizontal="fill"/>
      <protection/>
    </xf>
    <xf numFmtId="0" fontId="0" fillId="0" borderId="7" xfId="35" applyFont="1" applyBorder="1" applyAlignment="1">
      <alignment horizontal="fill"/>
      <protection/>
    </xf>
    <xf numFmtId="0" fontId="0" fillId="0" borderId="1" xfId="35" applyFont="1" applyBorder="1" applyAlignment="1">
      <alignment horizontal="center"/>
      <protection/>
    </xf>
    <xf numFmtId="0" fontId="0" fillId="0" borderId="2" xfId="36" applyFont="1" applyBorder="1">
      <alignment/>
      <protection/>
    </xf>
    <xf numFmtId="0" fontId="0" fillId="0" borderId="6" xfId="36" applyFont="1" applyBorder="1" applyAlignment="1">
      <alignment horizontal="center"/>
      <protection/>
    </xf>
    <xf numFmtId="0" fontId="0" fillId="0" borderId="1" xfId="36" applyFont="1" applyBorder="1" applyAlignment="1">
      <alignment horizontal="center"/>
      <protection/>
    </xf>
    <xf numFmtId="0" fontId="0" fillId="0" borderId="8" xfId="36" applyFont="1" applyBorder="1" applyAlignment="1">
      <alignment horizontal="center"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center"/>
      <protection/>
    </xf>
    <xf numFmtId="182" fontId="0" fillId="0" borderId="8" xfId="36" applyNumberFormat="1" applyFont="1" applyBorder="1" applyProtection="1">
      <alignment/>
      <protection/>
    </xf>
    <xf numFmtId="182" fontId="0" fillId="0" borderId="5" xfId="36" applyNumberFormat="1" applyFont="1" applyBorder="1" applyProtection="1">
      <alignment/>
      <protection/>
    </xf>
    <xf numFmtId="0" fontId="0" fillId="0" borderId="6" xfId="36" applyFont="1" applyBorder="1" applyAlignment="1">
      <alignment horizontal="fill"/>
      <protection/>
    </xf>
    <xf numFmtId="0" fontId="0" fillId="0" borderId="7" xfId="36" applyFont="1" applyBorder="1" applyAlignment="1">
      <alignment horizontal="fill"/>
      <protection/>
    </xf>
    <xf numFmtId="0" fontId="0" fillId="0" borderId="2" xfId="37" applyFont="1" applyBorder="1">
      <alignment/>
      <protection/>
    </xf>
    <xf numFmtId="0" fontId="0" fillId="0" borderId="1" xfId="37" applyFont="1" applyBorder="1" applyAlignment="1">
      <alignment horizontal="center"/>
      <protection/>
    </xf>
    <xf numFmtId="0" fontId="0" fillId="0" borderId="8" xfId="37" applyFont="1" applyBorder="1">
      <alignment/>
      <protection/>
    </xf>
    <xf numFmtId="0" fontId="0" fillId="0" borderId="8" xfId="37" applyFont="1" applyBorder="1" applyAlignment="1">
      <alignment horizontal="center"/>
      <protection/>
    </xf>
    <xf numFmtId="0" fontId="0" fillId="0" borderId="5" xfId="37" applyFont="1" applyBorder="1" applyAlignment="1">
      <alignment horizontal="center"/>
      <protection/>
    </xf>
    <xf numFmtId="0" fontId="0" fillId="0" borderId="1" xfId="37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8" xfId="23" applyFont="1" applyBorder="1" applyAlignment="1">
      <alignment horizontal="fill"/>
      <protection/>
    </xf>
    <xf numFmtId="0" fontId="0" fillId="0" borderId="8" xfId="23" applyFont="1" applyBorder="1" applyAlignment="1">
      <alignment horizontal="center"/>
      <protection/>
    </xf>
    <xf numFmtId="0" fontId="0" fillId="0" borderId="5" xfId="23" applyFont="1" applyBorder="1" applyAlignment="1">
      <alignment horizontal="fill"/>
      <protection/>
    </xf>
    <xf numFmtId="0" fontId="0" fillId="0" borderId="5" xfId="23" applyFont="1" applyBorder="1" applyAlignment="1">
      <alignment horizontal="center"/>
      <protection/>
    </xf>
    <xf numFmtId="0" fontId="0" fillId="0" borderId="8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182" fontId="0" fillId="0" borderId="8" xfId="23" applyNumberFormat="1" applyFont="1" applyBorder="1" applyProtection="1">
      <alignment/>
      <protection/>
    </xf>
    <xf numFmtId="182" fontId="0" fillId="0" borderId="5" xfId="23" applyNumberFormat="1" applyFont="1" applyBorder="1" applyProtection="1">
      <alignment/>
      <protection/>
    </xf>
    <xf numFmtId="185" fontId="0" fillId="0" borderId="8" xfId="23" applyNumberFormat="1" applyFont="1" applyBorder="1" applyProtection="1">
      <alignment/>
      <protection/>
    </xf>
    <xf numFmtId="185" fontId="0" fillId="0" borderId="8" xfId="23" applyNumberFormat="1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8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1" xfId="24" applyFont="1" applyBorder="1">
      <alignment/>
      <protection/>
    </xf>
    <xf numFmtId="0" fontId="0" fillId="0" borderId="8" xfId="24" applyFont="1" applyBorder="1" applyAlignment="1">
      <alignment horizontal="center"/>
      <protection/>
    </xf>
    <xf numFmtId="181" fontId="0" fillId="0" borderId="8" xfId="24" applyNumberFormat="1" applyFont="1" applyBorder="1" applyProtection="1">
      <alignment/>
      <protection/>
    </xf>
    <xf numFmtId="181" fontId="0" fillId="0" borderId="5" xfId="24" applyNumberFormat="1" applyFont="1" applyBorder="1" applyProtection="1">
      <alignment/>
      <protection/>
    </xf>
    <xf numFmtId="0" fontId="0" fillId="0" borderId="6" xfId="24" applyFont="1" applyBorder="1">
      <alignment/>
      <protection/>
    </xf>
    <xf numFmtId="0" fontId="0" fillId="0" borderId="7" xfId="24" applyFont="1" applyBorder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2" xfId="25" applyFont="1" applyBorder="1">
      <alignment/>
      <protection/>
    </xf>
    <xf numFmtId="0" fontId="0" fillId="0" borderId="1" xfId="25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1" xfId="26" applyFont="1" applyBorder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8" xfId="26" applyFont="1" applyBorder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3" fillId="0" borderId="0" xfId="26" applyFont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0" fillId="0" borderId="2" xfId="27" applyFont="1" applyBorder="1">
      <alignment/>
      <protection/>
    </xf>
    <xf numFmtId="0" fontId="0" fillId="0" borderId="6" xfId="27" applyFont="1" applyBorder="1">
      <alignment/>
      <protection/>
    </xf>
    <xf numFmtId="0" fontId="0" fillId="0" borderId="8" xfId="27" applyFont="1" applyBorder="1" applyAlignment="1">
      <alignment horizontal="center"/>
      <protection/>
    </xf>
    <xf numFmtId="0" fontId="0" fillId="0" borderId="5" xfId="27" applyFont="1" applyBorder="1" applyAlignment="1">
      <alignment horizontal="center"/>
      <protection/>
    </xf>
    <xf numFmtId="181" fontId="0" fillId="0" borderId="8" xfId="27" applyNumberFormat="1" applyFont="1" applyBorder="1" applyProtection="1">
      <alignment/>
      <protection/>
    </xf>
    <xf numFmtId="181" fontId="0" fillId="0" borderId="5" xfId="27" applyNumberFormat="1" applyFont="1" applyBorder="1" applyProtection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5" xfId="27" applyNumberFormat="1" applyFont="1" applyBorder="1">
      <alignment/>
      <protection/>
    </xf>
    <xf numFmtId="0" fontId="0" fillId="0" borderId="2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" xfId="28" applyFont="1" applyBorder="1" applyAlignment="1">
      <alignment horizontal="center"/>
      <protection/>
    </xf>
    <xf numFmtId="0" fontId="0" fillId="0" borderId="8" xfId="28" applyFont="1" applyBorder="1" applyAlignment="1">
      <alignment horizontal="center"/>
      <protection/>
    </xf>
    <xf numFmtId="0" fontId="0" fillId="0" borderId="8" xfId="28" applyFont="1" applyBorder="1">
      <alignment/>
      <protection/>
    </xf>
    <xf numFmtId="0" fontId="0" fillId="0" borderId="5" xfId="28" applyFont="1" applyBorder="1">
      <alignment/>
      <protection/>
    </xf>
    <xf numFmtId="0" fontId="0" fillId="0" borderId="1" xfId="28" applyFont="1" applyBorder="1">
      <alignment/>
      <protection/>
    </xf>
    <xf numFmtId="0" fontId="0" fillId="0" borderId="5" xfId="28" applyFont="1" applyBorder="1" applyAlignment="1">
      <alignment horizontal="center"/>
      <protection/>
    </xf>
    <xf numFmtId="0" fontId="0" fillId="0" borderId="2" xfId="29" applyFont="1" applyBorder="1" applyProtection="1">
      <alignment/>
      <protection/>
    </xf>
    <xf numFmtId="0" fontId="0" fillId="0" borderId="6" xfId="29" applyFont="1" applyBorder="1" applyAlignment="1" applyProtection="1">
      <alignment horizontal="center"/>
      <protection/>
    </xf>
    <xf numFmtId="0" fontId="0" fillId="0" borderId="1" xfId="29" applyFont="1" applyBorder="1" applyProtection="1">
      <alignment/>
      <protection/>
    </xf>
    <xf numFmtId="0" fontId="0" fillId="0" borderId="8" xfId="29" applyFont="1" applyBorder="1" applyAlignment="1" applyProtection="1">
      <alignment horizontal="center"/>
      <protection/>
    </xf>
    <xf numFmtId="0" fontId="0" fillId="0" borderId="5" xfId="29" applyFont="1" applyBorder="1" applyAlignment="1" applyProtection="1">
      <alignment horizontal="center"/>
      <protection/>
    </xf>
    <xf numFmtId="0" fontId="0" fillId="0" borderId="1" xfId="29" applyFont="1" applyBorder="1" applyAlignment="1" applyProtection="1">
      <alignment horizontal="center"/>
      <protection/>
    </xf>
    <xf numFmtId="0" fontId="0" fillId="0" borderId="8" xfId="29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0" fontId="0" fillId="0" borderId="6" xfId="3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8" xfId="30" applyNumberFormat="1" applyFont="1" applyBorder="1" applyAlignment="1" applyProtection="1">
      <alignment horizontal="right"/>
      <protection/>
    </xf>
    <xf numFmtId="1" fontId="0" fillId="0" borderId="1" xfId="22" applyNumberFormat="1" applyFont="1" applyBorder="1" applyAlignment="1" applyProtection="1">
      <alignment horizontal="left"/>
      <protection/>
    </xf>
    <xf numFmtId="1" fontId="0" fillId="0" borderId="10" xfId="22" applyNumberFormat="1" applyFont="1" applyBorder="1" applyAlignment="1" applyProtection="1">
      <alignment horizontal="left"/>
      <protection/>
    </xf>
    <xf numFmtId="1" fontId="0" fillId="0" borderId="8" xfId="22" applyNumberFormat="1" applyFont="1" applyBorder="1" applyAlignment="1" applyProtection="1">
      <alignment horizontal="left"/>
      <protection/>
    </xf>
    <xf numFmtId="1" fontId="0" fillId="0" borderId="11" xfId="22" applyNumberFormat="1" applyFont="1" applyBorder="1" applyAlignment="1" applyProtection="1">
      <alignment horizontal="left"/>
      <protection/>
    </xf>
    <xf numFmtId="0" fontId="0" fillId="0" borderId="11" xfId="31" applyFont="1" applyBorder="1" applyAlignment="1" applyProtection="1">
      <alignment horizontal="center"/>
      <protection/>
    </xf>
    <xf numFmtId="0" fontId="0" fillId="0" borderId="10" xfId="31" applyFont="1" applyBorder="1" applyProtection="1">
      <alignment/>
      <protection/>
    </xf>
    <xf numFmtId="182" fontId="0" fillId="0" borderId="11" xfId="31" applyNumberFormat="1" applyFont="1" applyBorder="1" applyProtection="1">
      <alignment/>
      <protection/>
    </xf>
    <xf numFmtId="182" fontId="0" fillId="0" borderId="11" xfId="31" applyNumberFormat="1" applyFont="1" applyBorder="1" applyAlignment="1" applyProtection="1">
      <alignment horizontal="right"/>
      <protection/>
    </xf>
    <xf numFmtId="182" fontId="0" fillId="0" borderId="12" xfId="31" applyNumberFormat="1" applyFont="1" applyBorder="1" applyProtection="1">
      <alignment/>
      <protection/>
    </xf>
    <xf numFmtId="0" fontId="0" fillId="0" borderId="10" xfId="31" applyFont="1" applyBorder="1" applyAlignment="1" applyProtection="1">
      <alignment horizontal="left" indent="1"/>
      <protection/>
    </xf>
    <xf numFmtId="0" fontId="0" fillId="0" borderId="10" xfId="31" applyFont="1" applyBorder="1" applyAlignment="1" applyProtection="1">
      <alignment horizontal="left"/>
      <protection/>
    </xf>
    <xf numFmtId="0" fontId="0" fillId="0" borderId="12" xfId="31" applyFont="1" applyBorder="1" applyAlignment="1" applyProtection="1">
      <alignment horizontal="center"/>
      <protection/>
    </xf>
    <xf numFmtId="0" fontId="3" fillId="0" borderId="10" xfId="30" applyFont="1" applyBorder="1" applyProtection="1">
      <alignment/>
      <protection/>
    </xf>
    <xf numFmtId="181" fontId="3" fillId="0" borderId="13" xfId="30" applyNumberFormat="1" applyFont="1" applyBorder="1" applyAlignment="1" applyProtection="1">
      <alignment horizontal="right"/>
      <protection/>
    </xf>
    <xf numFmtId="181" fontId="3" fillId="0" borderId="12" xfId="30" applyNumberFormat="1" applyFont="1" applyBorder="1" applyAlignment="1" applyProtection="1">
      <alignment horizontal="right"/>
      <protection/>
    </xf>
    <xf numFmtId="0" fontId="3" fillId="0" borderId="13" xfId="30" applyFont="1" applyBorder="1">
      <alignment/>
      <protection/>
    </xf>
    <xf numFmtId="0" fontId="0" fillId="0" borderId="14" xfId="30" applyFont="1" applyBorder="1" applyAlignment="1" applyProtection="1">
      <alignment horizontal="center"/>
      <protection/>
    </xf>
    <xf numFmtId="0" fontId="0" fillId="0" borderId="15" xfId="30" applyFont="1" applyBorder="1" applyAlignment="1" applyProtection="1">
      <alignment horizontal="center"/>
      <protection/>
    </xf>
    <xf numFmtId="0" fontId="0" fillId="0" borderId="16" xfId="30" applyFont="1" applyBorder="1" applyAlignment="1" applyProtection="1">
      <alignment horizontal="center"/>
      <protection/>
    </xf>
    <xf numFmtId="181" fontId="3" fillId="0" borderId="11" xfId="30" applyNumberFormat="1" applyFont="1" applyBorder="1" applyAlignment="1" applyProtection="1">
      <alignment horizontal="right"/>
      <protection/>
    </xf>
    <xf numFmtId="180" fontId="0" fillId="0" borderId="15" xfId="22" applyNumberFormat="1" applyFont="1" applyBorder="1" applyAlignment="1" applyProtection="1">
      <alignment horizontal="left"/>
      <protection/>
    </xf>
    <xf numFmtId="180" fontId="0" fillId="0" borderId="14" xfId="22" applyNumberFormat="1" applyFont="1" applyBorder="1" applyAlignment="1" applyProtection="1">
      <alignment horizontal="center"/>
      <protection/>
    </xf>
    <xf numFmtId="180" fontId="0" fillId="0" borderId="16" xfId="22" applyNumberFormat="1" applyFont="1" applyBorder="1" applyAlignment="1" applyProtection="1">
      <alignment horizontal="center"/>
      <protection/>
    </xf>
    <xf numFmtId="181" fontId="0" fillId="0" borderId="16" xfId="22" applyNumberFormat="1" applyFont="1" applyBorder="1" applyAlignment="1" applyProtection="1">
      <alignment horizontal="center"/>
      <protection/>
    </xf>
    <xf numFmtId="182" fontId="0" fillId="0" borderId="8" xfId="31" applyNumberFormat="1" applyFont="1" applyBorder="1" applyAlignment="1" applyProtection="1">
      <alignment horizontal="right"/>
      <protection/>
    </xf>
    <xf numFmtId="182" fontId="0" fillId="0" borderId="5" xfId="31" applyNumberFormat="1" applyFont="1" applyBorder="1" applyAlignment="1" applyProtection="1">
      <alignment horizontal="right"/>
      <protection/>
    </xf>
    <xf numFmtId="182" fontId="0" fillId="0" borderId="12" xfId="31" applyNumberFormat="1" applyFont="1" applyBorder="1" applyAlignment="1" applyProtection="1">
      <alignment horizontal="right"/>
      <protection/>
    </xf>
    <xf numFmtId="181" fontId="0" fillId="0" borderId="5" xfId="22" applyNumberFormat="1" applyFont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right"/>
      <protection/>
    </xf>
    <xf numFmtId="0" fontId="0" fillId="0" borderId="11" xfId="31" applyFont="1" applyBorder="1" applyProtection="1">
      <alignment/>
      <protection/>
    </xf>
    <xf numFmtId="0" fontId="0" fillId="0" borderId="10" xfId="32" applyFont="1" applyBorder="1" applyProtection="1">
      <alignment/>
      <protection/>
    </xf>
    <xf numFmtId="0" fontId="0" fillId="0" borderId="11" xfId="32" applyFont="1" applyBorder="1" applyAlignment="1" applyProtection="1">
      <alignment horizontal="center"/>
      <protection/>
    </xf>
    <xf numFmtId="0" fontId="0" fillId="0" borderId="12" xfId="3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2" fontId="0" fillId="0" borderId="0" xfId="32" applyNumberFormat="1" applyFont="1" applyAlignment="1" applyProtection="1">
      <alignment horizontal="center"/>
      <protection/>
    </xf>
    <xf numFmtId="0" fontId="0" fillId="0" borderId="5" xfId="30" applyFont="1" applyBorder="1" applyAlignment="1" applyProtection="1">
      <alignment horizontal="center"/>
      <protection/>
    </xf>
    <xf numFmtId="0" fontId="0" fillId="0" borderId="0" xfId="32" applyFont="1" applyAlignment="1" applyProtection="1">
      <alignment horizontal="center"/>
      <protection/>
    </xf>
    <xf numFmtId="0" fontId="0" fillId="0" borderId="0" xfId="28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182" fontId="0" fillId="0" borderId="0" xfId="36" applyNumberFormat="1" applyFont="1" applyAlignment="1" applyProtection="1">
      <alignment horizontal="center"/>
      <protection/>
    </xf>
    <xf numFmtId="0" fontId="0" fillId="0" borderId="0" xfId="35" applyFont="1" applyAlignment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1" fontId="0" fillId="0" borderId="8" xfId="22" applyNumberFormat="1" applyFont="1" applyBorder="1" applyAlignment="1" applyProtection="1">
      <alignment horizontal="left"/>
      <protection/>
    </xf>
    <xf numFmtId="181" fontId="0" fillId="0" borderId="11" xfId="22" applyNumberFormat="1" applyFont="1" applyBorder="1" applyAlignment="1" applyProtection="1">
      <alignment horizontal="left"/>
      <protection/>
    </xf>
    <xf numFmtId="0" fontId="3" fillId="0" borderId="10" xfId="30" applyFont="1" applyBorder="1" applyAlignment="1" applyProtection="1">
      <alignment horizontal="left"/>
      <protection/>
    </xf>
    <xf numFmtId="181" fontId="0" fillId="0" borderId="8" xfId="30" applyNumberFormat="1" applyFont="1" applyBorder="1" applyAlignment="1" applyProtection="1">
      <alignment/>
      <protection/>
    </xf>
    <xf numFmtId="181" fontId="0" fillId="0" borderId="5" xfId="30" applyNumberFormat="1" applyFont="1" applyBorder="1" applyAlignment="1" applyProtection="1">
      <alignment/>
      <protection/>
    </xf>
    <xf numFmtId="181" fontId="3" fillId="0" borderId="11" xfId="30" applyNumberFormat="1" applyFont="1" applyBorder="1" applyAlignment="1" applyProtection="1">
      <alignment/>
      <protection/>
    </xf>
    <xf numFmtId="181" fontId="3" fillId="0" borderId="12" xfId="30" applyNumberFormat="1" applyFont="1" applyBorder="1" applyAlignment="1" applyProtection="1">
      <alignment/>
      <protection/>
    </xf>
    <xf numFmtId="0" fontId="0" fillId="0" borderId="11" xfId="32" applyFont="1" applyBorder="1" applyProtection="1">
      <alignment/>
      <protection/>
    </xf>
    <xf numFmtId="0" fontId="7" fillId="0" borderId="0" xfId="31" applyFont="1" applyProtection="1">
      <alignment/>
      <protection/>
    </xf>
    <xf numFmtId="0" fontId="7" fillId="0" borderId="0" xfId="32" applyFont="1" applyProtection="1">
      <alignment/>
      <protection/>
    </xf>
    <xf numFmtId="0" fontId="0" fillId="0" borderId="0" xfId="0" applyFont="1" applyAlignment="1">
      <alignment horizontal="left" wrapText="1"/>
    </xf>
    <xf numFmtId="3" fontId="0" fillId="0" borderId="8" xfId="33" applyNumberFormat="1" applyFont="1" applyBorder="1" applyAlignment="1" applyProtection="1">
      <alignment horizontal="right"/>
      <protection/>
    </xf>
    <xf numFmtId="3" fontId="0" fillId="0" borderId="8" xfId="33" applyNumberFormat="1" applyFont="1" applyBorder="1" applyAlignment="1">
      <alignment horizontal="right"/>
      <protection/>
    </xf>
    <xf numFmtId="0" fontId="0" fillId="0" borderId="16" xfId="34" applyFont="1" applyBorder="1" applyAlignment="1">
      <alignment horizontal="center"/>
      <protection/>
    </xf>
    <xf numFmtId="0" fontId="0" fillId="0" borderId="14" xfId="34" applyFont="1" applyBorder="1" applyAlignment="1">
      <alignment horizontal="center"/>
      <protection/>
    </xf>
    <xf numFmtId="182" fontId="0" fillId="0" borderId="8" xfId="26" applyNumberFormat="1" applyFont="1" applyBorder="1" applyAlignment="1" applyProtection="1">
      <alignment horizontal="right"/>
      <protection/>
    </xf>
    <xf numFmtId="182" fontId="0" fillId="0" borderId="8" xfId="26" applyNumberFormat="1" applyFont="1" applyBorder="1" applyAlignment="1">
      <alignment horizontal="right"/>
      <protection/>
    </xf>
    <xf numFmtId="182" fontId="0" fillId="0" borderId="5" xfId="26" applyNumberFormat="1" applyFont="1" applyBorder="1" applyAlignment="1" applyProtection="1">
      <alignment horizontal="right"/>
      <protection/>
    </xf>
    <xf numFmtId="182" fontId="0" fillId="0" borderId="5" xfId="26" applyNumberFormat="1" applyFont="1" applyBorder="1" applyAlignment="1">
      <alignment horizontal="right"/>
      <protection/>
    </xf>
    <xf numFmtId="0" fontId="0" fillId="0" borderId="1" xfId="26" applyFont="1" applyBorder="1" applyAlignment="1">
      <alignment horizontal="left"/>
      <protection/>
    </xf>
    <xf numFmtId="0" fontId="0" fillId="0" borderId="1" xfId="27" applyFont="1" applyBorder="1" applyAlignment="1">
      <alignment horizontal="left"/>
      <protection/>
    </xf>
    <xf numFmtId="0" fontId="7" fillId="0" borderId="0" xfId="29" applyFont="1" applyProtection="1">
      <alignment/>
      <protection/>
    </xf>
    <xf numFmtId="0" fontId="0" fillId="0" borderId="1" xfId="36" applyFont="1" applyBorder="1" applyAlignment="1">
      <alignment horizontal="left"/>
      <protection/>
    </xf>
    <xf numFmtId="182" fontId="0" fillId="0" borderId="8" xfId="36" applyNumberFormat="1" applyFont="1" applyBorder="1" applyAlignment="1" applyProtection="1">
      <alignment horizontal="right"/>
      <protection/>
    </xf>
    <xf numFmtId="182" fontId="0" fillId="0" borderId="5" xfId="36" applyNumberFormat="1" applyFont="1" applyBorder="1" applyAlignment="1" applyProtection="1">
      <alignment horizontal="right"/>
      <protection/>
    </xf>
    <xf numFmtId="184" fontId="0" fillId="0" borderId="8" xfId="36" applyNumberFormat="1" applyFont="1" applyBorder="1" applyAlignment="1" applyProtection="1">
      <alignment horizontal="right"/>
      <protection/>
    </xf>
    <xf numFmtId="184" fontId="0" fillId="0" borderId="5" xfId="36" applyNumberFormat="1" applyFont="1" applyBorder="1" applyAlignment="1" applyProtection="1">
      <alignment horizontal="right"/>
      <protection/>
    </xf>
    <xf numFmtId="0" fontId="0" fillId="0" borderId="10" xfId="36" applyFont="1" applyBorder="1">
      <alignment/>
      <protection/>
    </xf>
    <xf numFmtId="0" fontId="0" fillId="0" borderId="11" xfId="36" applyFont="1" applyBorder="1" applyAlignment="1">
      <alignment horizontal="center"/>
      <protection/>
    </xf>
    <xf numFmtId="0" fontId="0" fillId="0" borderId="11" xfId="36" applyFont="1" applyBorder="1">
      <alignment/>
      <protection/>
    </xf>
    <xf numFmtId="0" fontId="0" fillId="0" borderId="12" xfId="36" applyFont="1" applyBorder="1" applyAlignment="1">
      <alignment horizontal="center"/>
      <protection/>
    </xf>
    <xf numFmtId="182" fontId="0" fillId="0" borderId="11" xfId="36" applyNumberFormat="1" applyFont="1" applyBorder="1" applyProtection="1">
      <alignment/>
      <protection/>
    </xf>
    <xf numFmtId="182" fontId="0" fillId="0" borderId="12" xfId="36" applyNumberFormat="1" applyFont="1" applyBorder="1" applyProtection="1">
      <alignment/>
      <protection/>
    </xf>
    <xf numFmtId="0" fontId="0" fillId="0" borderId="10" xfId="36" applyFont="1" applyBorder="1" applyAlignment="1">
      <alignment horizontal="left"/>
      <protection/>
    </xf>
    <xf numFmtId="0" fontId="0" fillId="0" borderId="1" xfId="37" applyFont="1" applyBorder="1" applyAlignment="1">
      <alignment horizontal="left"/>
      <protection/>
    </xf>
    <xf numFmtId="0" fontId="0" fillId="0" borderId="10" xfId="37" applyFont="1" applyBorder="1">
      <alignment/>
      <protection/>
    </xf>
    <xf numFmtId="0" fontId="0" fillId="0" borderId="11" xfId="37" applyFont="1" applyBorder="1" applyAlignment="1">
      <alignment horizontal="center"/>
      <protection/>
    </xf>
    <xf numFmtId="0" fontId="0" fillId="0" borderId="11" xfId="37" applyFont="1" applyBorder="1">
      <alignment/>
      <protection/>
    </xf>
    <xf numFmtId="0" fontId="0" fillId="0" borderId="12" xfId="37" applyFont="1" applyBorder="1" applyAlignment="1">
      <alignment horizontal="center"/>
      <protection/>
    </xf>
    <xf numFmtId="0" fontId="0" fillId="0" borderId="10" xfId="37" applyFont="1" applyBorder="1" applyAlignment="1">
      <alignment horizontal="left"/>
      <protection/>
    </xf>
    <xf numFmtId="0" fontId="0" fillId="0" borderId="1" xfId="23" applyFont="1" applyBorder="1" applyAlignment="1">
      <alignment horizontal="left"/>
      <protection/>
    </xf>
    <xf numFmtId="0" fontId="0" fillId="0" borderId="1" xfId="28" applyFont="1" applyBorder="1" applyAlignment="1">
      <alignment horizontal="left"/>
      <protection/>
    </xf>
    <xf numFmtId="181" fontId="0" fillId="0" borderId="8" xfId="28" applyNumberFormat="1" applyFont="1" applyBorder="1" applyAlignment="1" applyProtection="1">
      <alignment horizontal="right"/>
      <protection/>
    </xf>
    <xf numFmtId="181" fontId="0" fillId="0" borderId="5" xfId="28" applyNumberFormat="1" applyFont="1" applyBorder="1" applyAlignment="1" applyProtection="1">
      <alignment horizontal="right"/>
      <protection/>
    </xf>
    <xf numFmtId="0" fontId="0" fillId="0" borderId="10" xfId="28" applyFont="1" applyBorder="1">
      <alignment/>
      <protection/>
    </xf>
    <xf numFmtId="0" fontId="0" fillId="0" borderId="11" xfId="28" applyFont="1" applyBorder="1" applyAlignment="1">
      <alignment horizontal="center"/>
      <protection/>
    </xf>
    <xf numFmtId="0" fontId="0" fillId="0" borderId="11" xfId="28" applyFont="1" applyBorder="1">
      <alignment/>
      <protection/>
    </xf>
    <xf numFmtId="0" fontId="0" fillId="0" borderId="12" xfId="28" applyFont="1" applyBorder="1">
      <alignment/>
      <protection/>
    </xf>
    <xf numFmtId="0" fontId="0" fillId="0" borderId="10" xfId="28" applyFont="1" applyBorder="1" applyAlignment="1">
      <alignment horizontal="left"/>
      <protection/>
    </xf>
    <xf numFmtId="181" fontId="0" fillId="0" borderId="11" xfId="28" applyNumberFormat="1" applyFont="1" applyBorder="1" applyAlignment="1" applyProtection="1">
      <alignment horizontal="right"/>
      <protection/>
    </xf>
    <xf numFmtId="181" fontId="0" fillId="0" borderId="12" xfId="28" applyNumberFormat="1" applyFont="1" applyBorder="1" applyAlignment="1" applyProtection="1">
      <alignment horizontal="right"/>
      <protection/>
    </xf>
    <xf numFmtId="0" fontId="0" fillId="0" borderId="10" xfId="27" applyFont="1" applyBorder="1" applyAlignment="1">
      <alignment horizontal="left"/>
      <protection/>
    </xf>
    <xf numFmtId="0" fontId="0" fillId="0" borderId="11" xfId="27" applyFont="1" applyBorder="1" applyAlignment="1">
      <alignment horizontal="center"/>
      <protection/>
    </xf>
    <xf numFmtId="0" fontId="0" fillId="0" borderId="10" xfId="27" applyFont="1" applyBorder="1">
      <alignment/>
      <protection/>
    </xf>
    <xf numFmtId="0" fontId="0" fillId="0" borderId="11" xfId="27" applyFont="1" applyBorder="1">
      <alignment/>
      <protection/>
    </xf>
    <xf numFmtId="0" fontId="0" fillId="0" borderId="12" xfId="27" applyFont="1" applyBorder="1">
      <alignment/>
      <protection/>
    </xf>
    <xf numFmtId="0" fontId="0" fillId="0" borderId="15" xfId="27" applyFont="1" applyBorder="1" applyAlignment="1">
      <alignment horizontal="center"/>
      <protection/>
    </xf>
    <xf numFmtId="0" fontId="0" fillId="0" borderId="16" xfId="27" applyFont="1" applyBorder="1" applyAlignment="1">
      <alignment horizontal="center"/>
      <protection/>
    </xf>
    <xf numFmtId="0" fontId="0" fillId="0" borderId="14" xfId="27" applyFont="1" applyBorder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1" xfId="33" applyFont="1" applyBorder="1" applyAlignment="1">
      <alignment horizontal="center"/>
      <protection/>
    </xf>
    <xf numFmtId="0" fontId="3" fillId="0" borderId="10" xfId="33" applyFont="1" applyBorder="1">
      <alignment/>
      <protection/>
    </xf>
    <xf numFmtId="3" fontId="3" fillId="0" borderId="11" xfId="33" applyNumberFormat="1" applyFont="1" applyBorder="1" applyProtection="1">
      <alignment/>
      <protection/>
    </xf>
    <xf numFmtId="3" fontId="3" fillId="0" borderId="11" xfId="33" applyNumberFormat="1" applyFont="1" applyBorder="1" applyAlignment="1" applyProtection="1">
      <alignment horizontal="right"/>
      <protection/>
    </xf>
    <xf numFmtId="0" fontId="0" fillId="0" borderId="10" xfId="35" applyFont="1" applyBorder="1">
      <alignment/>
      <protection/>
    </xf>
    <xf numFmtId="0" fontId="0" fillId="0" borderId="11" xfId="35" applyFont="1" applyBorder="1" applyAlignment="1">
      <alignment horizontal="center"/>
      <protection/>
    </xf>
    <xf numFmtId="0" fontId="0" fillId="0" borderId="11" xfId="35" applyFont="1" applyBorder="1">
      <alignment/>
      <protection/>
    </xf>
    <xf numFmtId="0" fontId="0" fillId="0" borderId="12" xfId="35" applyFont="1" applyBorder="1" applyAlignment="1">
      <alignment horizontal="center"/>
      <protection/>
    </xf>
    <xf numFmtId="0" fontId="0" fillId="0" borderId="12" xfId="35" applyFont="1" applyBorder="1">
      <alignment/>
      <protection/>
    </xf>
    <xf numFmtId="0" fontId="0" fillId="0" borderId="10" xfId="35" applyFont="1" applyBorder="1" applyAlignment="1">
      <alignment horizontal="left"/>
      <protection/>
    </xf>
    <xf numFmtId="182" fontId="0" fillId="0" borderId="11" xfId="35" applyNumberFormat="1" applyFont="1" applyBorder="1" applyProtection="1">
      <alignment/>
      <protection/>
    </xf>
    <xf numFmtId="182" fontId="0" fillId="0" borderId="12" xfId="35" applyNumberFormat="1" applyFont="1" applyBorder="1" applyProtection="1">
      <alignment/>
      <protection/>
    </xf>
    <xf numFmtId="0" fontId="0" fillId="0" borderId="1" xfId="35" applyFont="1" applyBorder="1" applyAlignment="1">
      <alignment horizontal="left"/>
      <protection/>
    </xf>
    <xf numFmtId="0" fontId="8" fillId="0" borderId="0" xfId="36" applyFont="1">
      <alignment/>
      <protection/>
    </xf>
    <xf numFmtId="182" fontId="0" fillId="0" borderId="11" xfId="36" applyNumberFormat="1" applyFont="1" applyBorder="1" applyAlignment="1" applyProtection="1">
      <alignment horizontal="right"/>
      <protection/>
    </xf>
    <xf numFmtId="184" fontId="0" fillId="0" borderId="12" xfId="36" applyNumberFormat="1" applyFont="1" applyBorder="1" applyAlignment="1" applyProtection="1">
      <alignment horizontal="right"/>
      <protection/>
    </xf>
    <xf numFmtId="0" fontId="0" fillId="0" borderId="10" xfId="23" applyFont="1" applyBorder="1" applyAlignment="1">
      <alignment horizontal="center"/>
      <protection/>
    </xf>
    <xf numFmtId="185" fontId="0" fillId="0" borderId="11" xfId="23" applyNumberFormat="1" applyFont="1" applyBorder="1">
      <alignment/>
      <protection/>
    </xf>
    <xf numFmtId="182" fontId="0" fillId="0" borderId="11" xfId="23" applyNumberFormat="1" applyFont="1" applyBorder="1" applyProtection="1">
      <alignment/>
      <protection/>
    </xf>
    <xf numFmtId="182" fontId="0" fillId="0" borderId="12" xfId="23" applyNumberFormat="1" applyFont="1" applyBorder="1" applyProtection="1">
      <alignment/>
      <protection/>
    </xf>
    <xf numFmtId="0" fontId="0" fillId="0" borderId="8" xfId="23" applyFont="1" applyBorder="1" applyAlignment="1">
      <alignment horizontal="right"/>
      <protection/>
    </xf>
    <xf numFmtId="185" fontId="0" fillId="0" borderId="8" xfId="23" applyNumberFormat="1" applyFont="1" applyBorder="1" applyAlignment="1" applyProtection="1">
      <alignment horizontal="right"/>
      <protection/>
    </xf>
    <xf numFmtId="0" fontId="0" fillId="0" borderId="11" xfId="23" applyFont="1" applyBorder="1" applyAlignment="1">
      <alignment horizontal="center"/>
      <protection/>
    </xf>
    <xf numFmtId="0" fontId="0" fillId="0" borderId="11" xfId="23" applyFont="1" applyBorder="1">
      <alignment/>
      <protection/>
    </xf>
    <xf numFmtId="0" fontId="0" fillId="0" borderId="12" xfId="23" applyFont="1" applyBorder="1">
      <alignment/>
      <protection/>
    </xf>
    <xf numFmtId="0" fontId="0" fillId="0" borderId="10" xfId="23" applyFont="1" applyBorder="1" applyAlignment="1">
      <alignment horizontal="left"/>
      <protection/>
    </xf>
    <xf numFmtId="181" fontId="0" fillId="0" borderId="11" xfId="23" applyNumberFormat="1" applyFont="1" applyBorder="1" applyAlignment="1" applyProtection="1">
      <alignment horizontal="right"/>
      <protection/>
    </xf>
    <xf numFmtId="0" fontId="0" fillId="0" borderId="10" xfId="24" applyFont="1" applyBorder="1">
      <alignment/>
      <protection/>
    </xf>
    <xf numFmtId="0" fontId="0" fillId="0" borderId="11" xfId="24" applyFont="1" applyBorder="1" applyAlignment="1">
      <alignment horizontal="center"/>
      <protection/>
    </xf>
    <xf numFmtId="0" fontId="0" fillId="0" borderId="11" xfId="24" applyFont="1" applyBorder="1">
      <alignment/>
      <protection/>
    </xf>
    <xf numFmtId="0" fontId="0" fillId="0" borderId="12" xfId="24" applyFont="1" applyBorder="1">
      <alignment/>
      <protection/>
    </xf>
    <xf numFmtId="0" fontId="0" fillId="0" borderId="1" xfId="24" applyFont="1" applyBorder="1" applyAlignment="1">
      <alignment horizontal="left"/>
      <protection/>
    </xf>
    <xf numFmtId="0" fontId="0" fillId="0" borderId="1" xfId="25" applyFont="1" applyBorder="1" applyAlignment="1">
      <alignment horizontal="left"/>
      <protection/>
    </xf>
    <xf numFmtId="0" fontId="0" fillId="0" borderId="10" xfId="25" applyFont="1" applyBorder="1">
      <alignment/>
      <protection/>
    </xf>
    <xf numFmtId="182" fontId="0" fillId="0" borderId="11" xfId="25" applyNumberFormat="1" applyFont="1" applyBorder="1" applyAlignment="1" applyProtection="1">
      <alignment horizontal="center"/>
      <protection/>
    </xf>
    <xf numFmtId="182" fontId="0" fillId="0" borderId="12" xfId="25" applyNumberFormat="1" applyFont="1" applyBorder="1" applyAlignment="1" applyProtection="1">
      <alignment horizontal="center"/>
      <protection/>
    </xf>
    <xf numFmtId="0" fontId="0" fillId="0" borderId="10" xfId="25" applyFont="1" applyBorder="1" applyAlignment="1">
      <alignment horizontal="left"/>
      <protection/>
    </xf>
    <xf numFmtId="0" fontId="0" fillId="0" borderId="10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0" xfId="26" applyFont="1" applyBorder="1" applyAlignment="1">
      <alignment horizontal="left"/>
      <protection/>
    </xf>
    <xf numFmtId="182" fontId="0" fillId="0" borderId="11" xfId="26" applyNumberFormat="1" applyFont="1" applyBorder="1" applyAlignment="1">
      <alignment horizontal="right"/>
      <protection/>
    </xf>
    <xf numFmtId="182" fontId="0" fillId="0" borderId="12" xfId="26" applyNumberFormat="1" applyFont="1" applyBorder="1" applyAlignment="1">
      <alignment horizontal="right"/>
      <protection/>
    </xf>
    <xf numFmtId="0" fontId="0" fillId="0" borderId="10" xfId="29" applyFont="1" applyBorder="1" applyProtection="1">
      <alignment/>
      <protection/>
    </xf>
    <xf numFmtId="0" fontId="0" fillId="0" borderId="0" xfId="0" applyAlignment="1">
      <alignment horizontal="left" wrapText="1"/>
    </xf>
    <xf numFmtId="191" fontId="0" fillId="0" borderId="8" xfId="32" applyNumberFormat="1" applyFont="1" applyBorder="1" applyAlignment="1" applyProtection="1">
      <alignment horizontal="right"/>
      <protection/>
    </xf>
    <xf numFmtId="191" fontId="0" fillId="0" borderId="11" xfId="32" applyNumberFormat="1" applyFont="1" applyBorder="1" applyAlignment="1" applyProtection="1">
      <alignment horizontal="right"/>
      <protection/>
    </xf>
    <xf numFmtId="187" fontId="0" fillId="0" borderId="5" xfId="33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0" fillId="0" borderId="8" xfId="32" applyNumberFormat="1" applyFont="1" applyBorder="1" applyAlignment="1" applyProtection="1">
      <alignment horizontal="right"/>
      <protection/>
    </xf>
    <xf numFmtId="187" fontId="0" fillId="0" borderId="5" xfId="32" applyNumberFormat="1" applyFont="1" applyBorder="1" applyAlignment="1" applyProtection="1">
      <alignment horizontal="right"/>
      <protection/>
    </xf>
    <xf numFmtId="187" fontId="0" fillId="0" borderId="0" xfId="32" applyNumberFormat="1" applyFont="1">
      <alignment/>
      <protection/>
    </xf>
    <xf numFmtId="191" fontId="0" fillId="0" borderId="5" xfId="32" applyNumberFormat="1" applyFont="1" applyBorder="1" applyAlignment="1" applyProtection="1">
      <alignment horizontal="right"/>
      <protection/>
    </xf>
    <xf numFmtId="187" fontId="0" fillId="0" borderId="11" xfId="32" applyNumberFormat="1" applyFont="1" applyBorder="1" applyProtection="1">
      <alignment/>
      <protection/>
    </xf>
    <xf numFmtId="181" fontId="0" fillId="0" borderId="8" xfId="38" applyNumberFormat="1" applyFont="1" applyBorder="1" applyProtection="1">
      <alignment/>
      <protection/>
    </xf>
    <xf numFmtId="0" fontId="0" fillId="0" borderId="8" xfId="38" applyFont="1" applyBorder="1">
      <alignment/>
      <protection/>
    </xf>
    <xf numFmtId="181" fontId="3" fillId="0" borderId="11" xfId="38" applyNumberFormat="1" applyFont="1" applyBorder="1" applyProtection="1">
      <alignment/>
      <protection/>
    </xf>
    <xf numFmtId="0" fontId="0" fillId="0" borderId="8" xfId="33" applyFont="1" applyBorder="1" applyAlignment="1">
      <alignment horizontal="right"/>
      <protection/>
    </xf>
    <xf numFmtId="182" fontId="3" fillId="0" borderId="11" xfId="33" applyNumberFormat="1" applyFont="1" applyBorder="1" applyAlignment="1" applyProtection="1">
      <alignment horizontal="right"/>
      <protection/>
    </xf>
    <xf numFmtId="3" fontId="0" fillId="0" borderId="8" xfId="38" applyNumberFormat="1" applyFont="1" applyBorder="1" applyProtection="1">
      <alignment/>
      <protection/>
    </xf>
    <xf numFmtId="181" fontId="0" fillId="0" borderId="1" xfId="28" applyNumberFormat="1" applyFont="1" applyBorder="1" applyAlignment="1" applyProtection="1">
      <alignment horizontal="right"/>
      <protection/>
    </xf>
    <xf numFmtId="181" fontId="0" fillId="0" borderId="0" xfId="28" applyNumberFormat="1" applyFont="1" applyBorder="1" applyAlignment="1" applyProtection="1">
      <alignment horizontal="right"/>
      <protection/>
    </xf>
    <xf numFmtId="181" fontId="0" fillId="0" borderId="10" xfId="28" applyNumberFormat="1" applyFont="1" applyBorder="1" applyAlignment="1" applyProtection="1">
      <alignment horizontal="right"/>
      <protection/>
    </xf>
    <xf numFmtId="0" fontId="0" fillId="0" borderId="15" xfId="34" applyFont="1" applyBorder="1" applyAlignment="1">
      <alignment horizontal="center"/>
      <protection/>
    </xf>
    <xf numFmtId="0" fontId="5" fillId="0" borderId="0" xfId="30" applyFont="1" applyAlignment="1" applyProtection="1">
      <alignment horizontal="center"/>
      <protection/>
    </xf>
    <xf numFmtId="0" fontId="0" fillId="0" borderId="17" xfId="30" applyFont="1" applyBorder="1" applyAlignment="1" applyProtection="1">
      <alignment horizontal="center"/>
      <protection/>
    </xf>
    <xf numFmtId="0" fontId="0" fillId="0" borderId="8" xfId="30" applyFont="1" applyBorder="1" applyAlignment="1" applyProtection="1">
      <alignment horizontal="center"/>
      <protection/>
    </xf>
    <xf numFmtId="0" fontId="0" fillId="0" borderId="18" xfId="30" applyFont="1" applyBorder="1" applyProtection="1">
      <alignment/>
      <protection/>
    </xf>
    <xf numFmtId="181" fontId="0" fillId="0" borderId="19" xfId="30" applyNumberFormat="1" applyFont="1" applyBorder="1" applyAlignment="1" applyProtection="1">
      <alignment horizontal="center"/>
      <protection/>
    </xf>
    <xf numFmtId="181" fontId="0" fillId="0" borderId="19" xfId="30" applyNumberFormat="1" applyFont="1" applyBorder="1" applyProtection="1">
      <alignment/>
      <protection/>
    </xf>
    <xf numFmtId="181" fontId="0" fillId="0" borderId="20" xfId="30" applyNumberFormat="1" applyFont="1" applyBorder="1" applyAlignment="1" applyProtection="1">
      <alignment horizontal="right"/>
      <protection/>
    </xf>
    <xf numFmtId="181" fontId="0" fillId="0" borderId="19" xfId="30" applyNumberFormat="1" applyFont="1" applyBorder="1" applyAlignment="1" applyProtection="1">
      <alignment horizontal="right"/>
      <protection/>
    </xf>
    <xf numFmtId="0" fontId="0" fillId="0" borderId="8" xfId="30" applyFont="1" applyBorder="1" applyAlignment="1" applyProtection="1">
      <alignment horizontal="right"/>
      <protection/>
    </xf>
    <xf numFmtId="0" fontId="0" fillId="0" borderId="1" xfId="31" applyFont="1" applyBorder="1" applyAlignment="1" applyProtection="1">
      <alignment horizontal="left"/>
      <protection/>
    </xf>
    <xf numFmtId="183" fontId="0" fillId="0" borderId="8" xfId="32" applyNumberFormat="1" applyFont="1" applyBorder="1" applyAlignment="1" applyProtection="1">
      <alignment horizontal="right"/>
      <protection/>
    </xf>
    <xf numFmtId="0" fontId="0" fillId="0" borderId="9" xfId="33" applyFont="1" applyBorder="1">
      <alignment/>
      <protection/>
    </xf>
    <xf numFmtId="0" fontId="4" fillId="0" borderId="0" xfId="0" applyFont="1" applyBorder="1" applyAlignment="1">
      <alignment horizontal="center"/>
    </xf>
    <xf numFmtId="182" fontId="0" fillId="0" borderId="8" xfId="35" applyNumberFormat="1" applyFont="1" applyBorder="1" applyAlignment="1" applyProtection="1">
      <alignment horizontal="right"/>
      <protection/>
    </xf>
    <xf numFmtId="182" fontId="0" fillId="0" borderId="5" xfId="35" applyNumberFormat="1" applyFont="1" applyBorder="1" applyAlignment="1" applyProtection="1">
      <alignment horizontal="right"/>
      <protection/>
    </xf>
    <xf numFmtId="182" fontId="0" fillId="0" borderId="11" xfId="35" applyNumberFormat="1" applyFont="1" applyBorder="1" applyAlignment="1" applyProtection="1">
      <alignment horizontal="right"/>
      <protection/>
    </xf>
    <xf numFmtId="181" fontId="0" fillId="0" borderId="8" xfId="37" applyNumberFormat="1" applyFont="1" applyBorder="1" applyAlignment="1" applyProtection="1">
      <alignment horizontal="right"/>
      <protection/>
    </xf>
    <xf numFmtId="187" fontId="0" fillId="0" borderId="8" xfId="37" applyNumberFormat="1" applyFont="1" applyBorder="1" applyAlignment="1" applyProtection="1">
      <alignment horizontal="right"/>
      <protection/>
    </xf>
    <xf numFmtId="187" fontId="0" fillId="0" borderId="5" xfId="37" applyNumberFormat="1" applyFont="1" applyBorder="1" applyAlignment="1">
      <alignment horizontal="right"/>
      <protection/>
    </xf>
    <xf numFmtId="187" fontId="0" fillId="0" borderId="5" xfId="37" applyNumberFormat="1" applyFont="1" applyBorder="1" applyAlignment="1" applyProtection="1">
      <alignment horizontal="right"/>
      <protection/>
    </xf>
    <xf numFmtId="181" fontId="0" fillId="0" borderId="11" xfId="37" applyNumberFormat="1" applyFont="1" applyBorder="1" applyAlignment="1" applyProtection="1">
      <alignment horizontal="right"/>
      <protection/>
    </xf>
    <xf numFmtId="187" fontId="0" fillId="0" borderId="11" xfId="37" applyNumberFormat="1" applyFont="1" applyBorder="1" applyAlignment="1" applyProtection="1">
      <alignment horizontal="right"/>
      <protection/>
    </xf>
    <xf numFmtId="187" fontId="0" fillId="0" borderId="12" xfId="37" applyNumberFormat="1" applyFont="1" applyBorder="1" applyAlignment="1" applyProtection="1">
      <alignment horizontal="right"/>
      <protection/>
    </xf>
    <xf numFmtId="181" fontId="0" fillId="0" borderId="8" xfId="23" applyNumberFormat="1" applyFont="1" applyBorder="1" applyAlignment="1" applyProtection="1">
      <alignment/>
      <protection/>
    </xf>
    <xf numFmtId="181" fontId="0" fillId="0" borderId="5" xfId="23" applyNumberFormat="1" applyFont="1" applyBorder="1" applyAlignment="1" applyProtection="1">
      <alignment/>
      <protection/>
    </xf>
    <xf numFmtId="181" fontId="0" fillId="0" borderId="11" xfId="23" applyNumberFormat="1" applyFont="1" applyBorder="1" applyAlignment="1" applyProtection="1">
      <alignment/>
      <protection/>
    </xf>
    <xf numFmtId="181" fontId="0" fillId="0" borderId="12" xfId="23" applyNumberFormat="1" applyFont="1" applyBorder="1" applyAlignment="1" applyProtection="1">
      <alignment/>
      <protection/>
    </xf>
    <xf numFmtId="181" fontId="0" fillId="0" borderId="8" xfId="24" applyNumberFormat="1" applyFont="1" applyBorder="1" applyAlignment="1" applyProtection="1">
      <alignment horizontal="right"/>
      <protection/>
    </xf>
    <xf numFmtId="0" fontId="0" fillId="0" borderId="8" xfId="24" applyFont="1" applyBorder="1" applyAlignment="1">
      <alignment horizontal="right"/>
      <protection/>
    </xf>
    <xf numFmtId="181" fontId="0" fillId="0" borderId="5" xfId="24" applyNumberFormat="1" applyFont="1" applyBorder="1" applyAlignment="1" applyProtection="1">
      <alignment horizontal="right"/>
      <protection/>
    </xf>
    <xf numFmtId="182" fontId="0" fillId="0" borderId="8" xfId="25" applyNumberFormat="1" applyFont="1" applyBorder="1" applyAlignment="1">
      <alignment horizontal="right"/>
      <protection/>
    </xf>
    <xf numFmtId="182" fontId="0" fillId="0" borderId="8" xfId="25" applyNumberFormat="1" applyFont="1" applyBorder="1" applyAlignment="1" applyProtection="1">
      <alignment horizontal="right"/>
      <protection/>
    </xf>
    <xf numFmtId="182" fontId="0" fillId="0" borderId="5" xfId="25" applyNumberFormat="1" applyFont="1" applyBorder="1" applyAlignment="1" applyProtection="1">
      <alignment horizontal="right"/>
      <protection/>
    </xf>
    <xf numFmtId="182" fontId="0" fillId="0" borderId="11" xfId="25" applyNumberFormat="1" applyFont="1" applyBorder="1" applyAlignment="1">
      <alignment horizontal="right"/>
      <protection/>
    </xf>
    <xf numFmtId="182" fontId="0" fillId="0" borderId="12" xfId="25" applyNumberFormat="1" applyFont="1" applyBorder="1" applyAlignment="1">
      <alignment horizontal="right"/>
      <protection/>
    </xf>
    <xf numFmtId="182" fontId="0" fillId="0" borderId="5" xfId="25" applyNumberFormat="1" applyFont="1" applyBorder="1" applyAlignment="1">
      <alignment horizontal="right"/>
      <protection/>
    </xf>
    <xf numFmtId="0" fontId="5" fillId="0" borderId="0" xfId="26" applyFont="1" applyBorder="1" applyAlignment="1">
      <alignment horizontal="center"/>
      <protection/>
    </xf>
    <xf numFmtId="0" fontId="5" fillId="0" borderId="9" xfId="26" applyFont="1" applyBorder="1" applyAlignment="1">
      <alignment horizontal="center"/>
      <protection/>
    </xf>
    <xf numFmtId="0" fontId="0" fillId="0" borderId="18" xfId="26" applyFont="1" applyBorder="1" applyAlignment="1">
      <alignment horizontal="left"/>
      <protection/>
    </xf>
    <xf numFmtId="182" fontId="0" fillId="0" borderId="19" xfId="26" applyNumberFormat="1" applyFont="1" applyBorder="1" applyAlignment="1" applyProtection="1">
      <alignment horizontal="right"/>
      <protection/>
    </xf>
    <xf numFmtId="182" fontId="0" fillId="0" borderId="20" xfId="26" applyNumberFormat="1" applyFont="1" applyBorder="1" applyAlignment="1" applyProtection="1">
      <alignment horizontal="right"/>
      <protection/>
    </xf>
    <xf numFmtId="182" fontId="0" fillId="0" borderId="19" xfId="26" applyNumberFormat="1" applyFont="1" applyBorder="1" applyAlignment="1">
      <alignment horizontal="right"/>
      <protection/>
    </xf>
    <xf numFmtId="182" fontId="0" fillId="0" borderId="20" xfId="26" applyNumberFormat="1" applyFont="1" applyBorder="1" applyAlignment="1">
      <alignment horizontal="right"/>
      <protection/>
    </xf>
    <xf numFmtId="0" fontId="3" fillId="0" borderId="18" xfId="29" applyFont="1" applyBorder="1" applyProtection="1">
      <alignment/>
      <protection/>
    </xf>
    <xf numFmtId="181" fontId="0" fillId="0" borderId="5" xfId="38" applyNumberFormat="1" applyFont="1" applyBorder="1" applyProtection="1">
      <alignment/>
      <protection/>
    </xf>
    <xf numFmtId="0" fontId="0" fillId="0" borderId="5" xfId="38" applyFont="1" applyBorder="1">
      <alignment/>
      <protection/>
    </xf>
    <xf numFmtId="181" fontId="3" fillId="0" borderId="12" xfId="38" applyNumberFormat="1" applyFont="1" applyBorder="1" applyProtection="1">
      <alignment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182" fontId="3" fillId="0" borderId="12" xfId="33" applyNumberFormat="1" applyFont="1" applyBorder="1" applyProtection="1">
      <alignment/>
      <protection/>
    </xf>
    <xf numFmtId="191" fontId="0" fillId="0" borderId="8" xfId="37" applyNumberFormat="1" applyFont="1" applyBorder="1" applyAlignment="1" applyProtection="1">
      <alignment horizontal="right"/>
      <protection/>
    </xf>
    <xf numFmtId="191" fontId="0" fillId="0" borderId="11" xfId="37" applyNumberFormat="1" applyFont="1" applyBorder="1" applyAlignment="1" applyProtection="1">
      <alignment horizontal="right"/>
      <protection/>
    </xf>
    <xf numFmtId="3" fontId="0" fillId="0" borderId="8" xfId="24" applyNumberFormat="1" applyFont="1" applyBorder="1" applyAlignment="1" applyProtection="1">
      <alignment horizontal="right"/>
      <protection/>
    </xf>
    <xf numFmtId="0" fontId="0" fillId="0" borderId="11" xfId="29" applyFont="1" applyBorder="1" applyProtection="1">
      <alignment/>
      <protection/>
    </xf>
    <xf numFmtId="0" fontId="0" fillId="0" borderId="11" xfId="29" applyFont="1" applyBorder="1" applyAlignment="1" applyProtection="1">
      <alignment horizontal="center"/>
      <protection/>
    </xf>
    <xf numFmtId="0" fontId="0" fillId="0" borderId="12" xfId="29" applyFont="1" applyBorder="1" applyAlignment="1" applyProtection="1">
      <alignment horizontal="center"/>
      <protection/>
    </xf>
    <xf numFmtId="0" fontId="0" fillId="0" borderId="7" xfId="29" applyFont="1" applyBorder="1" applyAlignment="1" applyProtection="1">
      <alignment horizontal="center"/>
      <protection/>
    </xf>
    <xf numFmtId="3" fontId="0" fillId="0" borderId="8" xfId="23" applyNumberFormat="1" applyFont="1" applyBorder="1" applyAlignment="1" applyProtection="1">
      <alignment/>
      <protection/>
    </xf>
    <xf numFmtId="3" fontId="0" fillId="0" borderId="11" xfId="23" applyNumberFormat="1" applyFont="1" applyBorder="1" applyAlignment="1" applyProtection="1">
      <alignment/>
      <protection/>
    </xf>
    <xf numFmtId="0" fontId="0" fillId="0" borderId="10" xfId="24" applyFont="1" applyBorder="1" applyAlignment="1">
      <alignment horizontal="left"/>
      <protection/>
    </xf>
    <xf numFmtId="181" fontId="0" fillId="0" borderId="11" xfId="24" applyNumberFormat="1" applyFont="1" applyBorder="1" applyAlignment="1" applyProtection="1">
      <alignment horizontal="right"/>
      <protection/>
    </xf>
    <xf numFmtId="3" fontId="0" fillId="0" borderId="11" xfId="24" applyNumberFormat="1" applyFont="1" applyBorder="1" applyAlignment="1" applyProtection="1">
      <alignment horizontal="right"/>
      <protection/>
    </xf>
    <xf numFmtId="181" fontId="0" fillId="0" borderId="12" xfId="24" applyNumberFormat="1" applyFont="1" applyBorder="1" applyAlignment="1" applyProtection="1">
      <alignment horizontal="right"/>
      <protection/>
    </xf>
    <xf numFmtId="0" fontId="0" fillId="0" borderId="18" xfId="24" applyFont="1" applyBorder="1" applyAlignment="1">
      <alignment horizontal="left"/>
      <protection/>
    </xf>
    <xf numFmtId="181" fontId="0" fillId="0" borderId="19" xfId="24" applyNumberFormat="1" applyFont="1" applyBorder="1" applyProtection="1">
      <alignment/>
      <protection/>
    </xf>
    <xf numFmtId="181" fontId="0" fillId="0" borderId="20" xfId="24" applyNumberFormat="1" applyFont="1" applyBorder="1" applyProtection="1">
      <alignment/>
      <protection/>
    </xf>
    <xf numFmtId="181" fontId="0" fillId="0" borderId="11" xfId="24" applyNumberFormat="1" applyFont="1" applyBorder="1" applyProtection="1">
      <alignment/>
      <protection/>
    </xf>
    <xf numFmtId="181" fontId="0" fillId="0" borderId="12" xfId="24" applyNumberFormat="1" applyFont="1" applyBorder="1" applyProtection="1">
      <alignment/>
      <protection/>
    </xf>
    <xf numFmtId="0" fontId="0" fillId="0" borderId="5" xfId="33" applyFont="1" applyBorder="1" applyAlignment="1">
      <alignment horizontal="center"/>
      <protection/>
    </xf>
    <xf numFmtId="9" fontId="0" fillId="0" borderId="8" xfId="33" applyNumberFormat="1" applyFont="1" applyBorder="1" applyAlignment="1">
      <alignment horizontal="center"/>
      <protection/>
    </xf>
    <xf numFmtId="9" fontId="0" fillId="0" borderId="11" xfId="33" applyNumberFormat="1" applyFont="1" applyBorder="1" applyAlignment="1">
      <alignment horizontal="center"/>
      <protection/>
    </xf>
    <xf numFmtId="181" fontId="0" fillId="0" borderId="20" xfId="38" applyNumberFormat="1" applyFont="1" applyBorder="1" applyProtection="1">
      <alignment/>
      <protection/>
    </xf>
    <xf numFmtId="0" fontId="0" fillId="0" borderId="10" xfId="31" applyFont="1" applyBorder="1" applyAlignment="1" applyProtection="1">
      <alignment horizontal="center"/>
      <protection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191" fontId="0" fillId="0" borderId="8" xfId="27" applyNumberFormat="1" applyFont="1" applyBorder="1" applyAlignment="1">
      <alignment horizontal="right"/>
      <protection/>
    </xf>
    <xf numFmtId="191" fontId="0" fillId="0" borderId="5" xfId="27" applyNumberFormat="1" applyFont="1" applyBorder="1" applyAlignment="1">
      <alignment horizontal="right"/>
      <protection/>
    </xf>
    <xf numFmtId="191" fontId="0" fillId="0" borderId="8" xfId="27" applyNumberFormat="1" applyFont="1" applyBorder="1" applyAlignment="1" applyProtection="1">
      <alignment horizontal="right"/>
      <protection/>
    </xf>
    <xf numFmtId="191" fontId="0" fillId="0" borderId="5" xfId="27" applyNumberFormat="1" applyFont="1" applyBorder="1" applyAlignment="1" applyProtection="1">
      <alignment horizontal="right"/>
      <protection/>
    </xf>
    <xf numFmtId="191" fontId="0" fillId="0" borderId="11" xfId="27" applyNumberFormat="1" applyFont="1" applyBorder="1" applyAlignment="1" applyProtection="1">
      <alignment horizontal="right"/>
      <protection/>
    </xf>
    <xf numFmtId="191" fontId="0" fillId="0" borderId="12" xfId="27" applyNumberFormat="1" applyFont="1" applyBorder="1" applyAlignment="1" applyProtection="1">
      <alignment horizontal="right"/>
      <protection/>
    </xf>
    <xf numFmtId="191" fontId="0" fillId="0" borderId="8" xfId="36" applyNumberFormat="1" applyFont="1" applyBorder="1" applyAlignment="1" applyProtection="1">
      <alignment horizontal="right"/>
      <protection/>
    </xf>
    <xf numFmtId="191" fontId="0" fillId="0" borderId="11" xfId="36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  <protection/>
    </xf>
    <xf numFmtId="184" fontId="0" fillId="0" borderId="8" xfId="25" applyNumberFormat="1" applyFont="1" applyBorder="1">
      <alignment/>
      <protection/>
    </xf>
    <xf numFmtId="184" fontId="0" fillId="0" borderId="5" xfId="25" applyNumberFormat="1" applyFont="1" applyBorder="1">
      <alignment/>
      <protection/>
    </xf>
    <xf numFmtId="0" fontId="13" fillId="0" borderId="0" xfId="20" applyFont="1" applyBorder="1" applyAlignment="1">
      <alignment horizontal="left"/>
      <protection/>
    </xf>
    <xf numFmtId="0" fontId="13" fillId="0" borderId="0" xfId="20" applyFont="1" applyFill="1" applyBorder="1" applyAlignment="1">
      <alignment horizontal="left"/>
      <protection/>
    </xf>
    <xf numFmtId="195" fontId="13" fillId="0" borderId="0" xfId="20" applyNumberFormat="1" applyFont="1" applyFill="1" applyBorder="1" applyAlignment="1">
      <alignment horizontal="left"/>
      <protection/>
    </xf>
    <xf numFmtId="3" fontId="13" fillId="0" borderId="0" xfId="20" applyNumberFormat="1" applyFont="1" applyFill="1" applyBorder="1" applyAlignment="1">
      <alignment horizontal="left"/>
      <protection/>
    </xf>
    <xf numFmtId="3" fontId="11" fillId="0" borderId="0" xfId="20" applyNumberFormat="1" applyFont="1" applyBorder="1" applyAlignment="1">
      <alignment horizontal="right"/>
      <protection/>
    </xf>
    <xf numFmtId="3" fontId="0" fillId="0" borderId="0" xfId="20" applyNumberFormat="1" applyFont="1" applyBorder="1" applyAlignment="1">
      <alignment horizontal="right"/>
      <protection/>
    </xf>
    <xf numFmtId="3" fontId="0" fillId="0" borderId="0" xfId="20" applyNumberFormat="1" applyFont="1" applyAlignment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3" fontId="0" fillId="0" borderId="0" xfId="20" applyNumberFormat="1" applyFont="1" applyFill="1" applyBorder="1">
      <alignment/>
      <protection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187" fontId="0" fillId="0" borderId="1" xfId="32" applyNumberFormat="1" applyFont="1" applyBorder="1" applyProtection="1">
      <alignment/>
      <protection/>
    </xf>
    <xf numFmtId="187" fontId="0" fillId="0" borderId="1" xfId="32" applyNumberFormat="1" applyFont="1" applyBorder="1" applyAlignment="1" applyProtection="1">
      <alignment horizontal="right"/>
      <protection/>
    </xf>
    <xf numFmtId="3" fontId="0" fillId="0" borderId="0" xfId="34" applyNumberFormat="1" applyFont="1">
      <alignment/>
      <protection/>
    </xf>
    <xf numFmtId="182" fontId="0" fillId="0" borderId="0" xfId="31" applyNumberFormat="1" applyFont="1" applyBorder="1" applyAlignment="1" applyProtection="1">
      <alignment horizontal="right"/>
      <protection/>
    </xf>
    <xf numFmtId="187" fontId="0" fillId="0" borderId="18" xfId="33" applyNumberFormat="1" applyFont="1" applyBorder="1" applyAlignment="1">
      <alignment horizontal="right"/>
      <protection/>
    </xf>
    <xf numFmtId="187" fontId="0" fillId="0" borderId="1" xfId="33" applyNumberFormat="1" applyFont="1" applyBorder="1" applyAlignment="1">
      <alignment horizontal="right"/>
      <protection/>
    </xf>
    <xf numFmtId="187" fontId="0" fillId="0" borderId="1" xfId="33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1" xfId="33" applyNumberFormat="1" applyFont="1" applyBorder="1">
      <alignment/>
      <protection/>
    </xf>
    <xf numFmtId="187" fontId="3" fillId="0" borderId="10" xfId="33" applyNumberFormat="1" applyFont="1" applyBorder="1" applyAlignment="1" applyProtection="1">
      <alignment horizontal="right"/>
      <protection/>
    </xf>
    <xf numFmtId="187" fontId="0" fillId="0" borderId="0" xfId="33" applyNumberFormat="1" applyFont="1">
      <alignment/>
      <protection/>
    </xf>
    <xf numFmtId="182" fontId="0" fillId="0" borderId="0" xfId="31" applyNumberFormat="1" applyFont="1" applyProtection="1">
      <alignment/>
      <protection/>
    </xf>
    <xf numFmtId="182" fontId="0" fillId="0" borderId="0" xfId="0" applyNumberFormat="1" applyAlignment="1">
      <alignment/>
    </xf>
    <xf numFmtId="187" fontId="0" fillId="0" borderId="19" xfId="0" applyNumberForma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19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8" xfId="31" applyNumberFormat="1" applyFont="1" applyBorder="1" applyAlignment="1" applyProtection="1">
      <alignment horizontal="right"/>
      <protection/>
    </xf>
    <xf numFmtId="191" fontId="0" fillId="0" borderId="8" xfId="0" applyNumberFormat="1" applyBorder="1" applyAlignment="1">
      <alignment horizontal="right" wrapText="1"/>
    </xf>
    <xf numFmtId="191" fontId="0" fillId="0" borderId="1" xfId="0" applyNumberFormat="1" applyBorder="1" applyAlignment="1">
      <alignment horizontal="right" wrapText="1"/>
    </xf>
    <xf numFmtId="191" fontId="0" fillId="0" borderId="11" xfId="0" applyNumberFormat="1" applyBorder="1" applyAlignment="1">
      <alignment horizontal="right" wrapText="1"/>
    </xf>
    <xf numFmtId="191" fontId="0" fillId="0" borderId="12" xfId="0" applyNumberFormat="1" applyBorder="1" applyAlignment="1">
      <alignment horizontal="right" wrapText="1"/>
    </xf>
    <xf numFmtId="191" fontId="0" fillId="0" borderId="11" xfId="31" applyNumberFormat="1" applyFont="1" applyBorder="1" applyAlignment="1" applyProtection="1">
      <alignment horizontal="right"/>
      <protection/>
    </xf>
    <xf numFmtId="191" fontId="0" fillId="0" borderId="0" xfId="0" applyNumberFormat="1" applyAlignment="1">
      <alignment/>
    </xf>
    <xf numFmtId="187" fontId="3" fillId="0" borderId="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wrapText="1"/>
    </xf>
    <xf numFmtId="191" fontId="0" fillId="0" borderId="8" xfId="0" applyNumberFormat="1" applyFont="1" applyBorder="1" applyAlignment="1">
      <alignment/>
    </xf>
    <xf numFmtId="191" fontId="0" fillId="0" borderId="0" xfId="32" applyNumberFormat="1" applyFont="1" applyAlignment="1" applyProtection="1">
      <alignment horizontal="center"/>
      <protection/>
    </xf>
    <xf numFmtId="187" fontId="0" fillId="0" borderId="19" xfId="0" applyNumberFormat="1" applyBorder="1" applyAlignment="1">
      <alignment/>
    </xf>
    <xf numFmtId="187" fontId="0" fillId="0" borderId="0" xfId="0" applyNumberFormat="1" applyBorder="1" applyAlignment="1">
      <alignment/>
    </xf>
    <xf numFmtId="191" fontId="0" fillId="0" borderId="0" xfId="0" applyNumberFormat="1" applyAlignment="1">
      <alignment horizontal="center"/>
    </xf>
    <xf numFmtId="182" fontId="0" fillId="0" borderId="0" xfId="31" applyNumberFormat="1" applyFont="1" applyBorder="1" applyProtection="1">
      <alignment/>
      <protection/>
    </xf>
    <xf numFmtId="181" fontId="0" fillId="0" borderId="5" xfId="38" applyNumberFormat="1" applyFont="1" applyBorder="1" applyAlignment="1" applyProtection="1">
      <alignment horizontal="right"/>
      <protection/>
    </xf>
    <xf numFmtId="182" fontId="0" fillId="0" borderId="0" xfId="33" applyNumberFormat="1" applyFont="1">
      <alignment/>
      <protection/>
    </xf>
    <xf numFmtId="0" fontId="5" fillId="0" borderId="0" xfId="32" applyFont="1" applyAlignment="1" applyProtection="1">
      <alignment horizontal="center"/>
      <protection/>
    </xf>
    <xf numFmtId="49" fontId="0" fillId="0" borderId="12" xfId="33" applyNumberFormat="1" applyFont="1" applyBorder="1" applyAlignment="1">
      <alignment horizontal="center"/>
      <protection/>
    </xf>
    <xf numFmtId="180" fontId="0" fillId="0" borderId="0" xfId="22" applyNumberFormat="1" applyFont="1" applyAlignment="1" applyProtection="1">
      <alignment/>
      <protection locked="0"/>
    </xf>
    <xf numFmtId="180" fontId="0" fillId="0" borderId="0" xfId="22" applyFont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8" xfId="22" applyNumberFormat="1" applyFont="1" applyBorder="1" applyProtection="1">
      <alignment/>
      <protection/>
    </xf>
    <xf numFmtId="3" fontId="0" fillId="0" borderId="13" xfId="0" applyNumberFormat="1" applyBorder="1" applyAlignment="1">
      <alignment/>
    </xf>
    <xf numFmtId="181" fontId="0" fillId="0" borderId="10" xfId="22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16" xfId="0" applyBorder="1" applyAlignment="1">
      <alignment horizontal="center"/>
    </xf>
    <xf numFmtId="3" fontId="0" fillId="0" borderId="14" xfId="20" applyNumberFormat="1" applyFont="1" applyBorder="1" applyAlignment="1">
      <alignment horizontal="center"/>
      <protection/>
    </xf>
    <xf numFmtId="191" fontId="0" fillId="0" borderId="5" xfId="0" applyNumberForma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91" fontId="7" fillId="0" borderId="0" xfId="0" applyNumberFormat="1" applyFont="1" applyAlignment="1" applyProtection="1">
      <alignment horizontal="right"/>
      <protection/>
    </xf>
    <xf numFmtId="187" fontId="0" fillId="0" borderId="0" xfId="0" applyNumberFormat="1" applyAlignment="1">
      <alignment horizontal="center"/>
    </xf>
    <xf numFmtId="182" fontId="0" fillId="0" borderId="12" xfId="35" applyNumberFormat="1" applyFont="1" applyBorder="1" applyAlignment="1" applyProtection="1">
      <alignment horizontal="right"/>
      <protection/>
    </xf>
    <xf numFmtId="182" fontId="0" fillId="0" borderId="0" xfId="35" applyNumberFormat="1" applyFont="1">
      <alignment/>
      <protection/>
    </xf>
    <xf numFmtId="187" fontId="0" fillId="0" borderId="0" xfId="35" applyNumberFormat="1" applyFont="1">
      <alignment/>
      <protection/>
    </xf>
    <xf numFmtId="0" fontId="3" fillId="0" borderId="1" xfId="29" applyFont="1" applyBorder="1" applyProtection="1">
      <alignment/>
      <protection/>
    </xf>
    <xf numFmtId="0" fontId="3" fillId="0" borderId="0" xfId="29" applyFont="1">
      <alignment/>
      <protection/>
    </xf>
    <xf numFmtId="182" fontId="0" fillId="0" borderId="0" xfId="0" applyNumberFormat="1" applyBorder="1" applyAlignment="1">
      <alignment horizontal="right" wrapText="1"/>
    </xf>
    <xf numFmtId="187" fontId="0" fillId="0" borderId="0" xfId="31" applyNumberFormat="1" applyFont="1" applyProtection="1">
      <alignment/>
      <protection/>
    </xf>
    <xf numFmtId="187" fontId="0" fillId="0" borderId="8" xfId="33" applyNumberFormat="1" applyFont="1" applyBorder="1" applyAlignment="1" applyProtection="1">
      <alignment horizontal="right"/>
      <protection/>
    </xf>
    <xf numFmtId="187" fontId="0" fillId="0" borderId="8" xfId="33" applyNumberFormat="1" applyFont="1" applyBorder="1">
      <alignment/>
      <protection/>
    </xf>
    <xf numFmtId="191" fontId="0" fillId="0" borderId="20" xfId="0" applyNumberFormat="1" applyBorder="1" applyAlignment="1">
      <alignment horizontal="right" wrapText="1"/>
    </xf>
    <xf numFmtId="0" fontId="16" fillId="0" borderId="0" xfId="29" applyFont="1">
      <alignment/>
      <protection/>
    </xf>
    <xf numFmtId="191" fontId="0" fillId="0" borderId="12" xfId="0" applyNumberFormat="1" applyFont="1" applyBorder="1" applyAlignment="1">
      <alignment horizontal="right" wrapText="1"/>
    </xf>
    <xf numFmtId="191" fontId="0" fillId="0" borderId="10" xfId="0" applyNumberFormat="1" applyFont="1" applyBorder="1" applyAlignment="1">
      <alignment horizontal="right" wrapText="1"/>
    </xf>
    <xf numFmtId="191" fontId="0" fillId="0" borderId="19" xfId="0" applyNumberFormat="1" applyFont="1" applyBorder="1" applyAlignment="1">
      <alignment/>
    </xf>
    <xf numFmtId="191" fontId="0" fillId="0" borderId="12" xfId="32" applyNumberFormat="1" applyFont="1" applyBorder="1" applyAlignment="1" applyProtection="1">
      <alignment horizontal="right"/>
      <protection/>
    </xf>
    <xf numFmtId="183" fontId="0" fillId="0" borderId="11" xfId="32" applyNumberFormat="1" applyFont="1" applyBorder="1" applyAlignment="1" applyProtection="1">
      <alignment horizontal="right"/>
      <protection/>
    </xf>
    <xf numFmtId="187" fontId="0" fillId="0" borderId="11" xfId="0" applyNumberFormat="1" applyFont="1" applyBorder="1" applyAlignment="1">
      <alignment/>
    </xf>
    <xf numFmtId="187" fontId="0" fillId="0" borderId="11" xfId="32" applyNumberFormat="1" applyFont="1" applyBorder="1" applyAlignment="1" applyProtection="1">
      <alignment horizontal="right"/>
      <protection/>
    </xf>
    <xf numFmtId="187" fontId="0" fillId="0" borderId="12" xfId="0" applyNumberFormat="1" applyFont="1" applyBorder="1" applyAlignment="1">
      <alignment/>
    </xf>
    <xf numFmtId="187" fontId="0" fillId="0" borderId="12" xfId="32" applyNumberFormat="1" applyFont="1" applyBorder="1" applyAlignment="1" applyProtection="1">
      <alignment horizontal="right"/>
      <protection/>
    </xf>
    <xf numFmtId="181" fontId="0" fillId="0" borderId="11" xfId="27" applyNumberFormat="1" applyFont="1" applyBorder="1">
      <alignment/>
      <protection/>
    </xf>
    <xf numFmtId="181" fontId="0" fillId="0" borderId="12" xfId="27" applyNumberFormat="1" applyFont="1" applyBorder="1">
      <alignment/>
      <protection/>
    </xf>
    <xf numFmtId="181" fontId="3" fillId="0" borderId="19" xfId="29" applyNumberFormat="1" applyFont="1" applyBorder="1" applyAlignment="1" applyProtection="1">
      <alignment horizontal="right"/>
      <protection/>
    </xf>
    <xf numFmtId="182" fontId="3" fillId="0" borderId="20" xfId="29" applyNumberFormat="1" applyFont="1" applyBorder="1" applyAlignment="1" applyProtection="1">
      <alignment horizontal="right"/>
      <protection/>
    </xf>
    <xf numFmtId="181" fontId="0" fillId="0" borderId="8" xfId="29" applyNumberFormat="1" applyFont="1" applyBorder="1" applyAlignment="1" applyProtection="1">
      <alignment horizontal="right"/>
      <protection/>
    </xf>
    <xf numFmtId="182" fontId="0" fillId="0" borderId="5" xfId="29" applyNumberFormat="1" applyFont="1" applyBorder="1" applyAlignment="1" applyProtection="1">
      <alignment horizontal="right"/>
      <protection/>
    </xf>
    <xf numFmtId="187" fontId="0" fillId="0" borderId="5" xfId="29" applyNumberFormat="1" applyFont="1" applyBorder="1" applyAlignment="1" applyProtection="1">
      <alignment horizontal="right"/>
      <protection/>
    </xf>
    <xf numFmtId="181" fontId="0" fillId="0" borderId="11" xfId="29" applyNumberFormat="1" applyFont="1" applyBorder="1" applyAlignment="1" applyProtection="1">
      <alignment horizontal="right"/>
      <protection/>
    </xf>
    <xf numFmtId="187" fontId="0" fillId="0" borderId="12" xfId="29" applyNumberFormat="1" applyFont="1" applyBorder="1" applyAlignment="1" applyProtection="1">
      <alignment horizontal="right"/>
      <protection/>
    </xf>
    <xf numFmtId="1" fontId="0" fillId="0" borderId="11" xfId="32" applyNumberFormat="1" applyFont="1" applyBorder="1" applyProtection="1">
      <alignment/>
      <protection/>
    </xf>
    <xf numFmtId="187" fontId="0" fillId="0" borderId="10" xfId="32" applyNumberFormat="1" applyFont="1" applyBorder="1" applyProtection="1">
      <alignment/>
      <protection/>
    </xf>
    <xf numFmtId="187" fontId="0" fillId="0" borderId="12" xfId="32" applyNumberFormat="1" applyFont="1" applyBorder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8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3" fontId="0" fillId="0" borderId="5" xfId="20" applyNumberFormat="1" applyFont="1" applyFill="1" applyBorder="1" applyAlignment="1">
      <alignment horizontal="right"/>
      <protection/>
    </xf>
    <xf numFmtId="0" fontId="0" fillId="0" borderId="10" xfId="34" applyFont="1" applyBorder="1" applyAlignment="1">
      <alignment horizontal="left"/>
      <protection/>
    </xf>
    <xf numFmtId="182" fontId="0" fillId="0" borderId="1" xfId="25" applyNumberFormat="1" applyFont="1" applyBorder="1" applyAlignment="1">
      <alignment horizontal="right"/>
      <protection/>
    </xf>
    <xf numFmtId="182" fontId="0" fillId="0" borderId="0" xfId="25" applyNumberFormat="1" applyFont="1" applyBorder="1" applyAlignment="1">
      <alignment horizontal="right"/>
      <protection/>
    </xf>
    <xf numFmtId="191" fontId="0" fillId="0" borderId="20" xfId="32" applyNumberFormat="1" applyFont="1" applyBorder="1" applyAlignment="1" applyProtection="1">
      <alignment horizontal="right"/>
      <protection/>
    </xf>
    <xf numFmtId="187" fontId="0" fillId="0" borderId="0" xfId="32" applyNumberFormat="1" applyFont="1" applyProtection="1">
      <alignment/>
      <protection/>
    </xf>
    <xf numFmtId="0" fontId="7" fillId="0" borderId="0" xfId="33" applyFont="1">
      <alignment/>
      <protection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181" fontId="3" fillId="0" borderId="8" xfId="29" applyNumberFormat="1" applyFont="1" applyBorder="1" applyAlignment="1" applyProtection="1">
      <alignment horizontal="right"/>
      <protection/>
    </xf>
    <xf numFmtId="187" fontId="3" fillId="0" borderId="5" xfId="29" applyNumberFormat="1" applyFont="1" applyBorder="1" applyAlignment="1" applyProtection="1">
      <alignment horizontal="right"/>
      <protection/>
    </xf>
    <xf numFmtId="0" fontId="16" fillId="0" borderId="0" xfId="27" applyFont="1">
      <alignment/>
      <protection/>
    </xf>
    <xf numFmtId="0" fontId="5" fillId="0" borderId="0" xfId="30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1" applyFont="1" applyAlignment="1" applyProtection="1">
      <alignment horizontal="center"/>
      <protection/>
    </xf>
    <xf numFmtId="0" fontId="0" fillId="0" borderId="4" xfId="31" applyFont="1" applyBorder="1" applyAlignment="1" applyProtection="1">
      <alignment horizontal="center"/>
      <protection/>
    </xf>
    <xf numFmtId="0" fontId="0" fillId="0" borderId="22" xfId="31" applyFont="1" applyBorder="1" applyAlignment="1" applyProtection="1">
      <alignment horizontal="center"/>
      <protection/>
    </xf>
    <xf numFmtId="180" fontId="4" fillId="0" borderId="0" xfId="22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0" fillId="0" borderId="4" xfId="22" applyNumberFormat="1" applyFont="1" applyBorder="1" applyAlignment="1" applyProtection="1">
      <alignment horizontal="center"/>
      <protection/>
    </xf>
    <xf numFmtId="181" fontId="0" fillId="0" borderId="23" xfId="22" applyNumberFormat="1" applyFont="1" applyBorder="1" applyAlignment="1" applyProtection="1">
      <alignment horizontal="center"/>
      <protection/>
    </xf>
    <xf numFmtId="0" fontId="5" fillId="0" borderId="0" xfId="3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81" fontId="0" fillId="0" borderId="2" xfId="22" applyNumberFormat="1" applyFont="1" applyBorder="1" applyProtection="1">
      <alignment/>
      <protection/>
    </xf>
    <xf numFmtId="180" fontId="5" fillId="0" borderId="0" xfId="22" applyNumberFormat="1" applyFont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0" fontId="0" fillId="0" borderId="23" xfId="31" applyFont="1" applyBorder="1" applyAlignment="1" applyProtection="1">
      <alignment horizontal="center"/>
      <protection/>
    </xf>
    <xf numFmtId="0" fontId="0" fillId="0" borderId="6" xfId="31" applyFont="1" applyBorder="1" applyAlignment="1" applyProtection="1">
      <alignment horizontal="center"/>
      <protection/>
    </xf>
    <xf numFmtId="0" fontId="0" fillId="0" borderId="11" xfId="31" applyFont="1" applyBorder="1" applyAlignment="1" applyProtection="1">
      <alignment horizontal="center"/>
      <protection/>
    </xf>
    <xf numFmtId="0" fontId="0" fillId="0" borderId="3" xfId="31" applyFont="1" applyBorder="1" applyAlignment="1" applyProtection="1">
      <alignment horizontal="center"/>
      <protection/>
    </xf>
    <xf numFmtId="0" fontId="0" fillId="0" borderId="4" xfId="32" applyFont="1" applyBorder="1" applyAlignment="1" applyProtection="1">
      <alignment horizontal="center"/>
      <protection/>
    </xf>
    <xf numFmtId="0" fontId="0" fillId="0" borderId="22" xfId="32" applyFont="1" applyBorder="1" applyAlignment="1" applyProtection="1">
      <alignment horizontal="center"/>
      <protection/>
    </xf>
    <xf numFmtId="0" fontId="0" fillId="0" borderId="23" xfId="32" applyFont="1" applyBorder="1" applyAlignment="1" applyProtection="1">
      <alignment horizontal="center"/>
      <protection/>
    </xf>
    <xf numFmtId="0" fontId="5" fillId="0" borderId="0" xfId="32" applyFont="1" applyAlignment="1" applyProtection="1">
      <alignment horizontal="center"/>
      <protection/>
    </xf>
    <xf numFmtId="0" fontId="5" fillId="0" borderId="0" xfId="32" applyFont="1" applyAlignment="1">
      <alignment horizontal="center"/>
      <protection/>
    </xf>
    <xf numFmtId="0" fontId="0" fillId="0" borderId="3" xfId="32" applyFont="1" applyBorder="1" applyAlignment="1" applyProtection="1">
      <alignment horizontal="center"/>
      <protection/>
    </xf>
    <xf numFmtId="0" fontId="0" fillId="0" borderId="7" xfId="32" applyFont="1" applyBorder="1" applyAlignment="1" applyProtection="1">
      <alignment horizontal="center"/>
      <protection/>
    </xf>
    <xf numFmtId="0" fontId="0" fillId="0" borderId="24" xfId="32" applyFont="1" applyBorder="1" applyAlignment="1" applyProtection="1">
      <alignment horizontal="center"/>
      <protection/>
    </xf>
    <xf numFmtId="0" fontId="0" fillId="0" borderId="2" xfId="32" applyFont="1" applyBorder="1" applyAlignment="1" applyProtection="1">
      <alignment horizontal="center"/>
      <protection/>
    </xf>
    <xf numFmtId="0" fontId="0" fillId="0" borderId="25" xfId="32" applyFont="1" applyBorder="1" applyAlignment="1" applyProtection="1">
      <alignment horizontal="center"/>
      <protection/>
    </xf>
    <xf numFmtId="0" fontId="0" fillId="0" borderId="9" xfId="32" applyFont="1" applyBorder="1" applyAlignment="1" applyProtection="1">
      <alignment horizontal="center"/>
      <protection/>
    </xf>
    <xf numFmtId="0" fontId="0" fillId="0" borderId="26" xfId="32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33" applyFont="1" applyBorder="1" applyAlignment="1">
      <alignment horizontal="center"/>
      <protection/>
    </xf>
    <xf numFmtId="0" fontId="0" fillId="0" borderId="3" xfId="33" applyFont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0" fontId="0" fillId="0" borderId="22" xfId="33" applyFont="1" applyBorder="1" applyAlignment="1">
      <alignment horizontal="center"/>
      <protection/>
    </xf>
    <xf numFmtId="0" fontId="0" fillId="0" borderId="8" xfId="33" applyFont="1" applyBorder="1" applyAlignment="1">
      <alignment horizontal="center"/>
      <protection/>
    </xf>
    <xf numFmtId="0" fontId="0" fillId="0" borderId="5" xfId="33" applyFont="1" applyBorder="1" applyAlignment="1">
      <alignment horizontal="center"/>
      <protection/>
    </xf>
    <xf numFmtId="0" fontId="0" fillId="0" borderId="1" xfId="33" applyFont="1" applyBorder="1" applyAlignment="1">
      <alignment horizontal="center"/>
      <protection/>
    </xf>
    <xf numFmtId="0" fontId="0" fillId="0" borderId="21" xfId="33" applyFont="1" applyBorder="1" applyAlignment="1">
      <alignment horizontal="center"/>
      <protection/>
    </xf>
    <xf numFmtId="0" fontId="0" fillId="0" borderId="25" xfId="33" applyFont="1" applyBorder="1" applyAlignment="1">
      <alignment horizontal="center"/>
      <protection/>
    </xf>
    <xf numFmtId="0" fontId="0" fillId="0" borderId="2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2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0" fillId="0" borderId="6" xfId="35" applyFont="1" applyBorder="1" applyAlignment="1">
      <alignment horizontal="center"/>
      <protection/>
    </xf>
    <xf numFmtId="0" fontId="0" fillId="0" borderId="7" xfId="35" applyFont="1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0" fillId="0" borderId="6" xfId="36" applyFont="1" applyBorder="1" applyAlignment="1">
      <alignment horizontal="center"/>
      <protection/>
    </xf>
    <xf numFmtId="0" fontId="0" fillId="0" borderId="7" xfId="36" applyFont="1" applyBorder="1" applyAlignment="1">
      <alignment horizontal="center"/>
      <protection/>
    </xf>
    <xf numFmtId="0" fontId="0" fillId="0" borderId="3" xfId="37" applyFont="1" applyBorder="1" applyAlignment="1">
      <alignment horizontal="center"/>
      <protection/>
    </xf>
    <xf numFmtId="0" fontId="0" fillId="0" borderId="4" xfId="37" applyFont="1" applyBorder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182" fontId="0" fillId="0" borderId="21" xfId="25" applyNumberFormat="1" applyFont="1" applyBorder="1" applyAlignment="1" applyProtection="1">
      <alignment horizontal="center"/>
      <protection/>
    </xf>
    <xf numFmtId="0" fontId="0" fillId="0" borderId="21" xfId="25" applyFont="1" applyBorder="1" applyAlignment="1">
      <alignment horizontal="center"/>
      <protection/>
    </xf>
    <xf numFmtId="0" fontId="0" fillId="0" borderId="25" xfId="25" applyFont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182" fontId="0" fillId="0" borderId="6" xfId="25" applyNumberFormat="1" applyFont="1" applyBorder="1" applyAlignment="1" applyProtection="1">
      <alignment horizontal="center"/>
      <protection/>
    </xf>
    <xf numFmtId="0" fontId="0" fillId="0" borderId="7" xfId="25" applyFont="1" applyBorder="1" applyAlignment="1">
      <alignment horizontal="center"/>
      <protection/>
    </xf>
    <xf numFmtId="0" fontId="0" fillId="0" borderId="2" xfId="25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0" fontId="0" fillId="0" borderId="4" xfId="27" applyFont="1" applyBorder="1" applyAlignment="1">
      <alignment horizontal="center"/>
      <protection/>
    </xf>
    <xf numFmtId="0" fontId="0" fillId="0" borderId="3" xfId="28" applyFont="1" applyBorder="1" applyAlignment="1">
      <alignment horizontal="center"/>
      <protection/>
    </xf>
    <xf numFmtId="0" fontId="0" fillId="0" borderId="4" xfId="28" applyFont="1" applyBorder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0" fillId="0" borderId="4" xfId="29" applyFont="1" applyBorder="1" applyAlignment="1" applyProtection="1">
      <alignment horizontal="center"/>
      <protection/>
    </xf>
    <xf numFmtId="0" fontId="0" fillId="0" borderId="22" xfId="29" applyFont="1" applyBorder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2001-C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etoda01\A01cap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EA2003%20a%2021-12-2004\AEA2003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6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8" width="13.7109375" style="4" customWidth="1"/>
    <col min="9" max="16384" width="19.140625" style="4" customWidth="1"/>
  </cols>
  <sheetData>
    <row r="1" spans="1:9" ht="18">
      <c r="A1" s="590" t="s">
        <v>266</v>
      </c>
      <c r="B1" s="590"/>
      <c r="C1" s="590"/>
      <c r="D1" s="590"/>
      <c r="E1" s="590"/>
      <c r="F1" s="590"/>
      <c r="G1" s="590"/>
      <c r="H1" s="590"/>
      <c r="I1" s="3"/>
    </row>
    <row r="2" spans="1:9" ht="18">
      <c r="A2" s="182"/>
      <c r="B2" s="182"/>
      <c r="C2" s="182"/>
      <c r="D2" s="182"/>
      <c r="E2" s="182"/>
      <c r="F2" s="182"/>
      <c r="G2" s="3"/>
      <c r="H2" s="3"/>
      <c r="I2" s="3"/>
    </row>
    <row r="3" spans="1:9" ht="15">
      <c r="A3" s="589" t="s">
        <v>439</v>
      </c>
      <c r="B3" s="589"/>
      <c r="C3" s="589"/>
      <c r="D3" s="589"/>
      <c r="E3" s="589"/>
      <c r="F3" s="589"/>
      <c r="G3" s="589"/>
      <c r="H3" s="589"/>
      <c r="I3" s="3"/>
    </row>
    <row r="5" spans="1:9" ht="26.25" customHeight="1" thickBot="1">
      <c r="A5" s="207" t="s">
        <v>1</v>
      </c>
      <c r="B5" s="208" t="s">
        <v>3</v>
      </c>
      <c r="C5" s="209" t="s">
        <v>1</v>
      </c>
      <c r="D5" s="208" t="s">
        <v>3</v>
      </c>
      <c r="E5" s="209" t="s">
        <v>1</v>
      </c>
      <c r="F5" s="208" t="s">
        <v>3</v>
      </c>
      <c r="G5" s="209" t="s">
        <v>1</v>
      </c>
      <c r="H5" s="208" t="s">
        <v>3</v>
      </c>
      <c r="I5" s="3"/>
    </row>
    <row r="6" spans="1:9" ht="12.75">
      <c r="A6" s="187">
        <v>1962</v>
      </c>
      <c r="B6" s="214">
        <v>31023099</v>
      </c>
      <c r="C6" s="189">
        <v>1980</v>
      </c>
      <c r="D6" s="214">
        <v>37541778</v>
      </c>
      <c r="E6" s="231" t="s">
        <v>278</v>
      </c>
      <c r="F6" s="214">
        <v>39453417</v>
      </c>
      <c r="G6" s="92">
        <v>2016</v>
      </c>
      <c r="H6" s="507">
        <v>43094238</v>
      </c>
      <c r="I6" s="2"/>
    </row>
    <row r="7" spans="1:9" ht="12.75">
      <c r="A7" s="187">
        <v>1963</v>
      </c>
      <c r="B7" s="214">
        <v>31296309</v>
      </c>
      <c r="C7" s="189">
        <v>1981</v>
      </c>
      <c r="D7" s="214">
        <v>37741480</v>
      </c>
      <c r="E7" s="231" t="s">
        <v>279</v>
      </c>
      <c r="F7" s="214">
        <v>39626153</v>
      </c>
      <c r="G7" s="92">
        <v>2017</v>
      </c>
      <c r="H7" s="507">
        <v>43178213</v>
      </c>
      <c r="I7" s="2"/>
    </row>
    <row r="8" spans="1:9" ht="12.75">
      <c r="A8" s="187">
        <v>1964</v>
      </c>
      <c r="B8" s="214">
        <v>31608751</v>
      </c>
      <c r="C8" s="189">
        <v>1982</v>
      </c>
      <c r="D8" s="214">
        <v>37943702</v>
      </c>
      <c r="E8" s="231" t="s">
        <v>280</v>
      </c>
      <c r="F8" s="214">
        <v>39927392</v>
      </c>
      <c r="G8" s="92">
        <v>2018</v>
      </c>
      <c r="H8" s="507">
        <v>43248635</v>
      </c>
      <c r="I8" s="2"/>
    </row>
    <row r="9" spans="1:9" ht="12.75">
      <c r="A9" s="187">
        <v>1965</v>
      </c>
      <c r="B9" s="214">
        <v>31953793</v>
      </c>
      <c r="C9" s="189">
        <v>1983</v>
      </c>
      <c r="D9" s="214">
        <v>38123298</v>
      </c>
      <c r="E9" s="231" t="s">
        <v>281</v>
      </c>
      <c r="F9" s="214">
        <v>40265544</v>
      </c>
      <c r="G9" s="92">
        <v>2019</v>
      </c>
      <c r="H9" s="507">
        <v>43306924</v>
      </c>
      <c r="I9" s="2"/>
    </row>
    <row r="10" spans="1:9" ht="12.75">
      <c r="A10" s="187">
        <v>1966</v>
      </c>
      <c r="B10" s="214">
        <v>32322629</v>
      </c>
      <c r="C10" s="189">
        <v>1984</v>
      </c>
      <c r="D10" s="214">
        <v>38279484</v>
      </c>
      <c r="E10" s="231" t="s">
        <v>282</v>
      </c>
      <c r="F10" s="214">
        <v>40546237</v>
      </c>
      <c r="G10" s="92">
        <v>2020</v>
      </c>
      <c r="H10" s="507">
        <v>43355818</v>
      </c>
      <c r="I10" s="2"/>
    </row>
    <row r="11" spans="1:9" ht="12.75">
      <c r="A11" s="187">
        <v>1967</v>
      </c>
      <c r="B11" s="214">
        <v>32722280</v>
      </c>
      <c r="C11" s="189">
        <v>1985</v>
      </c>
      <c r="D11" s="214">
        <v>38419709</v>
      </c>
      <c r="E11" s="231" t="s">
        <v>283</v>
      </c>
      <c r="F11" s="214">
        <v>40809295</v>
      </c>
      <c r="G11" s="92">
        <v>2021</v>
      </c>
      <c r="H11" s="507">
        <v>43395978</v>
      </c>
      <c r="I11" s="2"/>
    </row>
    <row r="12" spans="1:9" ht="12.75">
      <c r="A12" s="187">
        <v>1968</v>
      </c>
      <c r="B12" s="214">
        <v>33112636</v>
      </c>
      <c r="C12" s="189">
        <v>1986</v>
      </c>
      <c r="D12" s="214">
        <v>38536531</v>
      </c>
      <c r="E12" s="231" t="s">
        <v>284</v>
      </c>
      <c r="F12" s="214">
        <v>41051122</v>
      </c>
      <c r="G12" s="92">
        <v>2022</v>
      </c>
      <c r="H12" s="507">
        <v>43427873</v>
      </c>
      <c r="I12" s="2"/>
    </row>
    <row r="13" spans="1:9" ht="12.75">
      <c r="A13" s="187">
        <v>1969</v>
      </c>
      <c r="B13" s="214">
        <v>33440730</v>
      </c>
      <c r="C13" s="189">
        <v>1987</v>
      </c>
      <c r="D13" s="214">
        <v>38631722</v>
      </c>
      <c r="E13" s="231" t="s">
        <v>285</v>
      </c>
      <c r="F13" s="214">
        <v>41272867</v>
      </c>
      <c r="G13" s="92">
        <v>2023</v>
      </c>
      <c r="H13" s="507">
        <v>43451822</v>
      </c>
      <c r="I13" s="2"/>
    </row>
    <row r="14" spans="1:9" ht="12.75">
      <c r="A14" s="187">
        <v>1970</v>
      </c>
      <c r="B14" s="214">
        <v>33752415</v>
      </c>
      <c r="C14" s="189">
        <v>1988</v>
      </c>
      <c r="D14" s="214">
        <v>38716779</v>
      </c>
      <c r="E14" s="231" t="s">
        <v>286</v>
      </c>
      <c r="F14" s="214">
        <v>41483822</v>
      </c>
      <c r="G14" s="92">
        <v>2024</v>
      </c>
      <c r="H14" s="507">
        <v>43467771</v>
      </c>
      <c r="I14" s="2"/>
    </row>
    <row r="15" spans="1:9" ht="12.75">
      <c r="A15" s="187">
        <v>1971</v>
      </c>
      <c r="B15" s="214">
        <v>34067489</v>
      </c>
      <c r="C15" s="189">
        <v>1989</v>
      </c>
      <c r="D15" s="214">
        <v>38792361</v>
      </c>
      <c r="E15" s="231" t="s">
        <v>287</v>
      </c>
      <c r="F15" s="214">
        <v>41690886</v>
      </c>
      <c r="G15" s="92">
        <v>2025</v>
      </c>
      <c r="H15" s="507">
        <v>43477466</v>
      </c>
      <c r="I15" s="2"/>
    </row>
    <row r="16" spans="1:9" ht="12.75">
      <c r="A16" s="187">
        <v>1972</v>
      </c>
      <c r="B16" s="214">
        <v>34377178</v>
      </c>
      <c r="C16" s="189">
        <v>1990</v>
      </c>
      <c r="D16" s="214">
        <v>38851322</v>
      </c>
      <c r="E16" s="231" t="s">
        <v>288</v>
      </c>
      <c r="F16" s="214">
        <v>41891905</v>
      </c>
      <c r="G16" s="92">
        <v>2026</v>
      </c>
      <c r="H16" s="507">
        <v>43475803</v>
      </c>
      <c r="I16" s="2"/>
    </row>
    <row r="17" spans="1:9" ht="12.75">
      <c r="A17" s="187">
        <v>1973</v>
      </c>
      <c r="B17" s="214">
        <v>34377178</v>
      </c>
      <c r="C17" s="189">
        <v>1991</v>
      </c>
      <c r="D17" s="214">
        <v>38919875</v>
      </c>
      <c r="E17" s="231" t="s">
        <v>289</v>
      </c>
      <c r="F17" s="214">
        <v>42085353</v>
      </c>
      <c r="G17" s="92">
        <v>2027</v>
      </c>
      <c r="H17" s="507">
        <v>43462435</v>
      </c>
      <c r="I17" s="2"/>
    </row>
    <row r="18" spans="1:9" ht="12.75">
      <c r="A18" s="187">
        <v>1974</v>
      </c>
      <c r="B18" s="214">
        <v>34692091</v>
      </c>
      <c r="C18" s="189">
        <v>1992</v>
      </c>
      <c r="D18" s="214">
        <v>39010883</v>
      </c>
      <c r="E18" s="231" t="s">
        <v>290</v>
      </c>
      <c r="F18" s="214">
        <v>42269678</v>
      </c>
      <c r="G18" s="92">
        <v>2028</v>
      </c>
      <c r="H18" s="507">
        <v>43442794</v>
      </c>
      <c r="I18" s="2"/>
    </row>
    <row r="19" spans="1:9" ht="12.75">
      <c r="A19" s="187">
        <v>1975</v>
      </c>
      <c r="B19" s="214">
        <v>35400859</v>
      </c>
      <c r="C19" s="189">
        <v>1993</v>
      </c>
      <c r="D19" s="214">
        <v>39096154</v>
      </c>
      <c r="E19" s="231" t="s">
        <v>291</v>
      </c>
      <c r="F19" s="214">
        <v>42443371</v>
      </c>
      <c r="G19" s="92">
        <v>2029</v>
      </c>
      <c r="H19" s="507">
        <v>43417369</v>
      </c>
      <c r="I19" s="2"/>
    </row>
    <row r="20" spans="1:9" ht="12.75">
      <c r="A20" s="187">
        <v>1976</v>
      </c>
      <c r="B20" s="214">
        <v>35824164</v>
      </c>
      <c r="C20" s="189">
        <v>1994</v>
      </c>
      <c r="D20" s="214">
        <v>39166251</v>
      </c>
      <c r="E20" s="231" t="s">
        <v>292</v>
      </c>
      <c r="F20" s="214">
        <v>42605130</v>
      </c>
      <c r="G20" s="92">
        <v>2030</v>
      </c>
      <c r="H20" s="507">
        <v>43386625</v>
      </c>
      <c r="I20" s="2"/>
    </row>
    <row r="21" spans="1:9" ht="12.75">
      <c r="A21" s="187">
        <v>1977</v>
      </c>
      <c r="B21" s="214">
        <v>36255708</v>
      </c>
      <c r="C21" s="189">
        <v>1995</v>
      </c>
      <c r="D21" s="214">
        <v>39222981</v>
      </c>
      <c r="E21" s="231" t="s">
        <v>293</v>
      </c>
      <c r="F21" s="214">
        <v>42751726</v>
      </c>
      <c r="G21" s="92">
        <v>2031</v>
      </c>
      <c r="H21" s="507">
        <v>43351019</v>
      </c>
      <c r="I21" s="2"/>
    </row>
    <row r="22" spans="1:9" ht="12.75">
      <c r="A22" s="187">
        <v>1978</v>
      </c>
      <c r="B22" s="214">
        <v>36666826</v>
      </c>
      <c r="C22" s="189">
        <v>1996</v>
      </c>
      <c r="D22" s="214">
        <v>39278835</v>
      </c>
      <c r="E22" s="231" t="s">
        <v>294</v>
      </c>
      <c r="F22" s="214">
        <v>42881542</v>
      </c>
      <c r="G22" s="92">
        <v>2032</v>
      </c>
      <c r="H22" s="507">
        <v>43310758</v>
      </c>
      <c r="I22" s="2"/>
    </row>
    <row r="23" spans="1:9" ht="13.5" thickBot="1">
      <c r="A23" s="188">
        <v>1979</v>
      </c>
      <c r="B23" s="215">
        <v>36994862</v>
      </c>
      <c r="C23" s="190">
        <v>1997</v>
      </c>
      <c r="D23" s="215">
        <v>39348050</v>
      </c>
      <c r="E23" s="232" t="s">
        <v>295</v>
      </c>
      <c r="F23" s="215">
        <v>42995604</v>
      </c>
      <c r="G23" s="505">
        <v>2033</v>
      </c>
      <c r="H23" s="510">
        <v>43265765</v>
      </c>
      <c r="I23" s="2"/>
    </row>
    <row r="24" spans="1:9" ht="12.75">
      <c r="A24" s="3" t="s">
        <v>268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3"/>
      <c r="B25" s="2"/>
      <c r="C25" s="2"/>
      <c r="D25" s="2"/>
      <c r="E25" s="2"/>
      <c r="F25" s="2"/>
      <c r="G25" s="2"/>
      <c r="H25" s="2"/>
      <c r="I25" s="2"/>
    </row>
    <row r="26" spans="1:9" ht="12.75">
      <c r="A26" s="3"/>
      <c r="B26" s="2"/>
      <c r="C26" s="2"/>
      <c r="D26" s="2"/>
      <c r="E26" s="2"/>
      <c r="F26" s="2"/>
      <c r="G26" s="2"/>
      <c r="H26" s="2"/>
      <c r="I26" s="2"/>
    </row>
    <row r="27" spans="1:9" ht="12.75">
      <c r="A27" s="3"/>
      <c r="B27" s="2"/>
      <c r="C27" s="2"/>
      <c r="D27" s="2"/>
      <c r="E27" s="2"/>
      <c r="F27" s="2"/>
      <c r="G27" s="2"/>
      <c r="H27" s="2"/>
      <c r="I27" s="2"/>
    </row>
    <row r="28" spans="1:9" ht="12.75">
      <c r="A28" s="3"/>
      <c r="B28" s="2"/>
      <c r="C28" s="2"/>
      <c r="D28" s="2"/>
      <c r="E28" s="2"/>
      <c r="F28" s="2"/>
      <c r="G28" s="2"/>
      <c r="H28" s="2"/>
      <c r="I28" s="2"/>
    </row>
    <row r="75" spans="1:9" ht="12.75">
      <c r="A75" s="3"/>
      <c r="B75" s="2"/>
      <c r="C75" s="2"/>
      <c r="D75" s="2"/>
      <c r="E75" s="2"/>
      <c r="F75" s="2"/>
      <c r="G75" s="2"/>
      <c r="H75" s="3"/>
      <c r="I75" s="3"/>
    </row>
    <row r="76" spans="1:9" ht="12.75">
      <c r="A76" s="3"/>
      <c r="B76" s="2"/>
      <c r="C76" s="2"/>
      <c r="D76" s="2"/>
      <c r="E76" s="2"/>
      <c r="F76" s="2"/>
      <c r="G76" s="2"/>
      <c r="H76" s="3"/>
      <c r="I76" s="3"/>
    </row>
    <row r="77" spans="1:9" ht="12.75">
      <c r="A77" s="3"/>
      <c r="B77" s="2"/>
      <c r="C77" s="2"/>
      <c r="D77" s="2"/>
      <c r="E77" s="2"/>
      <c r="F77" s="2"/>
      <c r="G77" s="2"/>
      <c r="H77" s="3"/>
      <c r="I77" s="3"/>
    </row>
    <row r="78" spans="1:9" ht="12.75">
      <c r="A78" s="3"/>
      <c r="B78" s="2"/>
      <c r="C78" s="2"/>
      <c r="D78" s="2"/>
      <c r="E78" s="2"/>
      <c r="F78" s="2"/>
      <c r="G78" s="2"/>
      <c r="H78" s="3"/>
      <c r="I78" s="3"/>
    </row>
    <row r="79" spans="1:9" ht="12.75">
      <c r="A79" s="3"/>
      <c r="B79" s="2"/>
      <c r="C79" s="2"/>
      <c r="D79" s="2"/>
      <c r="E79" s="2"/>
      <c r="F79" s="2"/>
      <c r="G79" s="2"/>
      <c r="H79" s="3"/>
      <c r="I79" s="3"/>
    </row>
    <row r="80" spans="1:9" ht="12.75">
      <c r="A80" s="3"/>
      <c r="B80" s="2"/>
      <c r="C80" s="2"/>
      <c r="D80" s="2"/>
      <c r="E80" s="2"/>
      <c r="F80" s="2"/>
      <c r="G80" s="2"/>
      <c r="H80" s="3"/>
      <c r="I80" s="3"/>
    </row>
    <row r="81" spans="1:9" ht="12.75">
      <c r="A81" s="3"/>
      <c r="B81" s="2"/>
      <c r="C81" s="2"/>
      <c r="D81" s="2"/>
      <c r="E81" s="2"/>
      <c r="F81" s="2"/>
      <c r="G81" s="2"/>
      <c r="H81" s="3"/>
      <c r="I81" s="3"/>
    </row>
    <row r="82" spans="1:9" ht="12.75">
      <c r="A82" s="3"/>
      <c r="B82" s="2"/>
      <c r="C82" s="2"/>
      <c r="D82" s="2"/>
      <c r="E82" s="2"/>
      <c r="F82" s="2"/>
      <c r="G82" s="2"/>
      <c r="H82" s="3"/>
      <c r="I82" s="3"/>
    </row>
    <row r="83" spans="1:9" ht="12.75">
      <c r="A83" s="3"/>
      <c r="B83" s="2"/>
      <c r="C83" s="2"/>
      <c r="D83" s="2"/>
      <c r="E83" s="2"/>
      <c r="F83" s="2"/>
      <c r="G83" s="2"/>
      <c r="H83" s="3"/>
      <c r="I83" s="3"/>
    </row>
    <row r="84" spans="1:9" ht="12.75">
      <c r="A84" s="3"/>
      <c r="B84" s="2"/>
      <c r="C84" s="2"/>
      <c r="D84" s="2"/>
      <c r="E84" s="2"/>
      <c r="F84" s="2"/>
      <c r="G84" s="2"/>
      <c r="H84" s="3"/>
      <c r="I84" s="3"/>
    </row>
    <row r="85" spans="1:9" ht="12.75">
      <c r="A85" s="3"/>
      <c r="B85" s="2"/>
      <c r="C85" s="2"/>
      <c r="D85" s="2"/>
      <c r="E85" s="2"/>
      <c r="F85" s="2"/>
      <c r="G85" s="2"/>
      <c r="H85" s="3"/>
      <c r="I85" s="3"/>
    </row>
    <row r="86" spans="1:9" ht="12.75">
      <c r="A86" s="3"/>
      <c r="B86" s="2"/>
      <c r="C86" s="2"/>
      <c r="D86" s="2"/>
      <c r="E86" s="2"/>
      <c r="F86" s="2"/>
      <c r="G86" s="2"/>
      <c r="H86" s="3"/>
      <c r="I86" s="3"/>
    </row>
    <row r="87" spans="1:9" ht="12.75">
      <c r="A87" s="3"/>
      <c r="B87" s="2"/>
      <c r="C87" s="2"/>
      <c r="D87" s="2"/>
      <c r="E87" s="2"/>
      <c r="F87" s="2"/>
      <c r="G87" s="2"/>
      <c r="H87" s="3"/>
      <c r="I87" s="3"/>
    </row>
    <row r="88" spans="2:9" ht="12.75">
      <c r="B88" s="2"/>
      <c r="C88" s="2"/>
      <c r="D88" s="2"/>
      <c r="E88" s="2"/>
      <c r="F88" s="2"/>
      <c r="G88" s="2"/>
      <c r="H88" s="3"/>
      <c r="I88" s="3"/>
    </row>
    <row r="89" spans="2:9" ht="12.75">
      <c r="B89" s="2"/>
      <c r="C89" s="2"/>
      <c r="D89" s="2"/>
      <c r="E89" s="2"/>
      <c r="F89" s="2"/>
      <c r="G89" s="2"/>
      <c r="H89" s="3"/>
      <c r="I89" s="3"/>
    </row>
    <row r="90" spans="2:9" ht="12.75">
      <c r="B90" s="2"/>
      <c r="C90" s="2"/>
      <c r="D90" s="2"/>
      <c r="E90" s="2"/>
      <c r="F90" s="2"/>
      <c r="G90" s="2"/>
      <c r="H90" s="3"/>
      <c r="I90" s="3"/>
    </row>
    <row r="91" spans="2:9" ht="12.75">
      <c r="B91" s="2"/>
      <c r="C91" s="2"/>
      <c r="D91" s="2"/>
      <c r="E91" s="2"/>
      <c r="F91" s="2"/>
      <c r="G91" s="2"/>
      <c r="H91" s="3"/>
      <c r="I91" s="3"/>
    </row>
    <row r="92" spans="2:9" ht="12.75">
      <c r="B92" s="2"/>
      <c r="C92" s="2"/>
      <c r="D92" s="2"/>
      <c r="E92" s="2"/>
      <c r="F92" s="2"/>
      <c r="G92" s="2"/>
      <c r="H92" s="3"/>
      <c r="I92" s="3"/>
    </row>
    <row r="93" spans="2:9" ht="12.75">
      <c r="B93" s="2"/>
      <c r="C93" s="2"/>
      <c r="D93" s="2"/>
      <c r="E93" s="2"/>
      <c r="F93" s="2"/>
      <c r="G93" s="2"/>
      <c r="H93" s="3"/>
      <c r="I93" s="3"/>
    </row>
    <row r="94" spans="2:9" ht="12.75">
      <c r="B94" s="2"/>
      <c r="C94" s="2"/>
      <c r="D94" s="2"/>
      <c r="E94" s="2"/>
      <c r="F94" s="2"/>
      <c r="G94" s="2"/>
      <c r="H94" s="3"/>
      <c r="I94" s="3"/>
    </row>
    <row r="95" spans="2:9" ht="12.75">
      <c r="B95" s="2"/>
      <c r="C95" s="2"/>
      <c r="D95" s="2"/>
      <c r="E95" s="2"/>
      <c r="F95" s="2"/>
      <c r="G95" s="2"/>
      <c r="H95" s="3"/>
      <c r="I95" s="3"/>
    </row>
    <row r="96" spans="2:9" ht="12.75">
      <c r="B96" s="2"/>
      <c r="C96" s="2"/>
      <c r="D96" s="2"/>
      <c r="E96" s="2"/>
      <c r="F96" s="2"/>
      <c r="G96" s="2"/>
      <c r="H96" s="3"/>
      <c r="I96" s="3"/>
    </row>
    <row r="97" spans="2:9" ht="12.75">
      <c r="B97" s="2"/>
      <c r="C97" s="2"/>
      <c r="D97" s="2"/>
      <c r="E97" s="2"/>
      <c r="F97" s="2"/>
      <c r="G97" s="2"/>
      <c r="H97" s="3"/>
      <c r="I97" s="3"/>
    </row>
    <row r="98" spans="2:9" ht="12.75">
      <c r="B98" s="2"/>
      <c r="C98" s="2"/>
      <c r="D98" s="2"/>
      <c r="E98" s="2"/>
      <c r="F98" s="2"/>
      <c r="G98" s="2"/>
      <c r="H98" s="3"/>
      <c r="I98" s="3"/>
    </row>
    <row r="99" spans="2:9" ht="12.75">
      <c r="B99" s="2"/>
      <c r="C99" s="2"/>
      <c r="D99" s="2"/>
      <c r="E99" s="2"/>
      <c r="F99" s="2"/>
      <c r="G99" s="2"/>
      <c r="H99" s="3"/>
      <c r="I99" s="3"/>
    </row>
    <row r="100" spans="2:9" ht="12.75">
      <c r="B100" s="2"/>
      <c r="C100" s="2"/>
      <c r="D100" s="2"/>
      <c r="E100" s="2"/>
      <c r="F100" s="2"/>
      <c r="G100" s="2"/>
      <c r="H100" s="3"/>
      <c r="I100" s="3"/>
    </row>
    <row r="101" spans="2:9" ht="12.75">
      <c r="B101" s="2"/>
      <c r="C101" s="2"/>
      <c r="D101" s="2"/>
      <c r="E101" s="2"/>
      <c r="F101" s="2"/>
      <c r="G101" s="2"/>
      <c r="H101" s="3"/>
      <c r="I101" s="3"/>
    </row>
    <row r="102" spans="2:9" ht="12.75">
      <c r="B102" s="2"/>
      <c r="C102" s="2"/>
      <c r="D102" s="2"/>
      <c r="E102" s="2"/>
      <c r="F102" s="2"/>
      <c r="G102" s="2"/>
      <c r="H102" s="3"/>
      <c r="I102" s="3"/>
    </row>
    <row r="103" spans="2:9" ht="12.75">
      <c r="B103" s="2"/>
      <c r="C103" s="2"/>
      <c r="D103" s="2"/>
      <c r="E103" s="2"/>
      <c r="F103" s="2"/>
      <c r="G103" s="2"/>
      <c r="H103" s="3"/>
      <c r="I103" s="3"/>
    </row>
    <row r="104" spans="2:9" ht="12.75">
      <c r="B104" s="2"/>
      <c r="C104" s="2"/>
      <c r="D104" s="2"/>
      <c r="E104" s="2"/>
      <c r="F104" s="2"/>
      <c r="G104" s="2"/>
      <c r="H104" s="3"/>
      <c r="I104" s="3"/>
    </row>
    <row r="105" spans="2:9" ht="12.75">
      <c r="B105" s="2"/>
      <c r="C105" s="2"/>
      <c r="D105" s="2"/>
      <c r="E105" s="2"/>
      <c r="F105" s="2"/>
      <c r="G105" s="2"/>
      <c r="H105" s="3"/>
      <c r="I105" s="3"/>
    </row>
    <row r="106" spans="2:9" ht="12.75">
      <c r="B106" s="2"/>
      <c r="C106" s="2"/>
      <c r="D106" s="2"/>
      <c r="E106" s="2"/>
      <c r="F106" s="2"/>
      <c r="G106" s="2"/>
      <c r="H106" s="3"/>
      <c r="I106" s="3"/>
    </row>
    <row r="107" spans="2:9" ht="12.75">
      <c r="B107" s="2"/>
      <c r="C107" s="2"/>
      <c r="D107" s="2"/>
      <c r="E107" s="2"/>
      <c r="F107" s="2"/>
      <c r="G107" s="2"/>
      <c r="H107" s="3"/>
      <c r="I107" s="3"/>
    </row>
    <row r="108" spans="2:9" ht="12.75">
      <c r="B108" s="2"/>
      <c r="C108" s="2"/>
      <c r="D108" s="2"/>
      <c r="E108" s="2"/>
      <c r="F108" s="2"/>
      <c r="G108" s="2"/>
      <c r="H108" s="3"/>
      <c r="I108" s="3"/>
    </row>
    <row r="109" spans="2:9" ht="12.75">
      <c r="B109" s="2"/>
      <c r="C109" s="2"/>
      <c r="D109" s="2"/>
      <c r="E109" s="2"/>
      <c r="F109" s="2"/>
      <c r="G109" s="2"/>
      <c r="H109" s="3"/>
      <c r="I109" s="3"/>
    </row>
    <row r="110" spans="2:9" ht="12.75">
      <c r="B110" s="2"/>
      <c r="C110" s="2"/>
      <c r="D110" s="2"/>
      <c r="E110" s="2"/>
      <c r="F110" s="2"/>
      <c r="G110" s="2"/>
      <c r="H110" s="3"/>
      <c r="I110" s="3"/>
    </row>
    <row r="111" spans="2:9" ht="12.75">
      <c r="B111" s="2"/>
      <c r="C111" s="2"/>
      <c r="D111" s="2"/>
      <c r="E111" s="2"/>
      <c r="F111" s="2"/>
      <c r="G111" s="2"/>
      <c r="H111" s="3"/>
      <c r="I111" s="3"/>
    </row>
    <row r="112" spans="2:9" ht="12.75">
      <c r="B112" s="2"/>
      <c r="C112" s="2"/>
      <c r="D112" s="2"/>
      <c r="E112" s="2"/>
      <c r="F112" s="2"/>
      <c r="G112" s="2"/>
      <c r="H112" s="3"/>
      <c r="I112" s="3"/>
    </row>
    <row r="113" spans="2:9" ht="12.75">
      <c r="B113" s="2"/>
      <c r="C113" s="2"/>
      <c r="D113" s="2"/>
      <c r="E113" s="2"/>
      <c r="F113" s="2"/>
      <c r="G113" s="2"/>
      <c r="H113" s="3"/>
      <c r="I113" s="3"/>
    </row>
    <row r="114" spans="2:9" ht="12.75">
      <c r="B114" s="2"/>
      <c r="C114" s="2"/>
      <c r="D114" s="2"/>
      <c r="E114" s="2"/>
      <c r="F114" s="2"/>
      <c r="G114" s="2"/>
      <c r="H114" s="3"/>
      <c r="I114" s="3"/>
    </row>
    <row r="115" spans="2:9" ht="12.75">
      <c r="B115" s="2"/>
      <c r="C115" s="2"/>
      <c r="D115" s="2"/>
      <c r="E115" s="2"/>
      <c r="F115" s="2"/>
      <c r="G115" s="2"/>
      <c r="H115" s="3"/>
      <c r="I115" s="3"/>
    </row>
    <row r="116" spans="2:9" ht="12.75">
      <c r="B116" s="2"/>
      <c r="C116" s="2"/>
      <c r="D116" s="2"/>
      <c r="E116" s="2"/>
      <c r="F116" s="2"/>
      <c r="G116" s="2"/>
      <c r="H116" s="3"/>
      <c r="I116" s="3"/>
    </row>
    <row r="117" spans="2:9" ht="12.75">
      <c r="B117" s="2"/>
      <c r="C117" s="2"/>
      <c r="D117" s="2"/>
      <c r="E117" s="2"/>
      <c r="F117" s="2"/>
      <c r="G117" s="2"/>
      <c r="H117" s="3"/>
      <c r="I117" s="3"/>
    </row>
    <row r="118" spans="2:9" ht="12.75">
      <c r="B118" s="2"/>
      <c r="C118" s="2"/>
      <c r="D118" s="2"/>
      <c r="E118" s="2"/>
      <c r="F118" s="2"/>
      <c r="G118" s="2"/>
      <c r="H118" s="3"/>
      <c r="I118" s="3"/>
    </row>
    <row r="119" spans="2:9" ht="12.75">
      <c r="B119" s="2"/>
      <c r="C119" s="2"/>
      <c r="D119" s="2"/>
      <c r="E119" s="2"/>
      <c r="F119" s="2"/>
      <c r="G119" s="2"/>
      <c r="H119" s="3"/>
      <c r="I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2" max="12" width="11.8515625" style="0" customWidth="1"/>
    <col min="13" max="13" width="13.421875" style="0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84"/>
      <c r="M1" s="184"/>
    </row>
    <row r="2" spans="1:13" ht="18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5" ht="15">
      <c r="A3" s="598" t="s">
        <v>446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  <c r="M3" s="39"/>
      <c r="N3" s="39"/>
      <c r="O3" s="39"/>
    </row>
    <row r="4" spans="1:15" ht="15">
      <c r="A4" s="598" t="s">
        <v>392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01"/>
      <c r="M4" s="501"/>
      <c r="N4" s="39"/>
      <c r="O4" s="39"/>
    </row>
    <row r="5" spans="14:15" ht="12.75">
      <c r="N5" s="39"/>
      <c r="O5" s="39"/>
    </row>
    <row r="6" spans="1:15" ht="12.75">
      <c r="A6" s="69"/>
      <c r="B6" s="70"/>
      <c r="C6" s="595" t="s">
        <v>253</v>
      </c>
      <c r="D6" s="597"/>
      <c r="E6" s="595" t="s">
        <v>403</v>
      </c>
      <c r="F6" s="596"/>
      <c r="G6" s="596"/>
      <c r="H6" s="596"/>
      <c r="I6" s="596"/>
      <c r="J6" s="596"/>
      <c r="K6" s="596"/>
      <c r="L6" s="39"/>
      <c r="M6" s="39"/>
      <c r="N6" s="39"/>
      <c r="O6" s="39"/>
    </row>
    <row r="7" spans="1:15" ht="12.75">
      <c r="A7" s="72" t="s">
        <v>1</v>
      </c>
      <c r="B7" s="76" t="s">
        <v>4</v>
      </c>
      <c r="C7" s="77"/>
      <c r="D7" s="77"/>
      <c r="E7" s="77"/>
      <c r="F7" s="77"/>
      <c r="G7" s="77"/>
      <c r="H7" s="77"/>
      <c r="I7" s="77"/>
      <c r="J7" s="77"/>
      <c r="K7" s="78"/>
      <c r="L7" s="39"/>
      <c r="M7" s="39"/>
      <c r="N7" s="39"/>
      <c r="O7" s="39"/>
    </row>
    <row r="8" spans="1:15" ht="13.5" thickBot="1">
      <c r="A8" s="217"/>
      <c r="B8" s="238"/>
      <c r="C8" s="218" t="s">
        <v>117</v>
      </c>
      <c r="D8" s="218" t="s">
        <v>6</v>
      </c>
      <c r="E8" s="218" t="s">
        <v>118</v>
      </c>
      <c r="F8" s="218" t="s">
        <v>404</v>
      </c>
      <c r="G8" s="218" t="s">
        <v>119</v>
      </c>
      <c r="H8" s="218" t="s">
        <v>120</v>
      </c>
      <c r="I8" s="218" t="s">
        <v>121</v>
      </c>
      <c r="J8" s="218" t="s">
        <v>122</v>
      </c>
      <c r="K8" s="219" t="s">
        <v>405</v>
      </c>
      <c r="L8" s="39"/>
      <c r="M8" s="39"/>
      <c r="N8" s="39"/>
      <c r="O8" s="39"/>
    </row>
    <row r="9" spans="1:15" ht="12.75">
      <c r="A9" s="73" t="s">
        <v>58</v>
      </c>
      <c r="B9" s="366">
        <v>100</v>
      </c>
      <c r="C9" s="340">
        <v>73.58258011503698</v>
      </c>
      <c r="D9" s="341">
        <f>B9-C9</f>
        <v>26.417419884963024</v>
      </c>
      <c r="E9" s="340">
        <v>5.323027937551355</v>
      </c>
      <c r="F9" s="495">
        <v>20.480690221857024</v>
      </c>
      <c r="G9" s="472">
        <v>16.6251540673788</v>
      </c>
      <c r="H9" s="495">
        <v>20.161000410846338</v>
      </c>
      <c r="I9" s="495">
        <v>25.635527937551352</v>
      </c>
      <c r="J9" s="340">
        <v>10.20182826622843</v>
      </c>
      <c r="K9" s="342">
        <v>1.5727711585867041</v>
      </c>
      <c r="L9" s="343"/>
      <c r="M9" s="39"/>
      <c r="N9" s="39"/>
      <c r="O9" s="39"/>
    </row>
    <row r="10" spans="1:15" ht="12.75">
      <c r="A10" s="73" t="s">
        <v>59</v>
      </c>
      <c r="B10" s="366">
        <v>100</v>
      </c>
      <c r="C10" s="340">
        <v>73.13400172340688</v>
      </c>
      <c r="D10" s="341">
        <f aca="true" t="shared" si="0" ref="D10:D21">B10-C10</f>
        <v>26.865998276593118</v>
      </c>
      <c r="E10" s="340">
        <v>4.7967501914870345</v>
      </c>
      <c r="F10" s="472">
        <v>20.15674581464055</v>
      </c>
      <c r="G10" s="472">
        <v>16.127311522048366</v>
      </c>
      <c r="H10" s="472">
        <v>21.10734215997374</v>
      </c>
      <c r="I10" s="472">
        <v>25.57582886530255</v>
      </c>
      <c r="J10" s="340">
        <v>10.724641645694277</v>
      </c>
      <c r="K10" s="342">
        <v>1.5113798008534758</v>
      </c>
      <c r="L10" s="343"/>
      <c r="M10" s="39"/>
      <c r="N10" s="39"/>
      <c r="O10" s="39"/>
    </row>
    <row r="11" spans="1:15" ht="12.75">
      <c r="A11" s="73" t="s">
        <v>60</v>
      </c>
      <c r="B11" s="366">
        <v>100</v>
      </c>
      <c r="C11" s="340">
        <v>72.05025006658578</v>
      </c>
      <c r="D11" s="341">
        <f t="shared" si="0"/>
        <v>27.949749933414225</v>
      </c>
      <c r="E11" s="340">
        <v>4.570878958271678</v>
      </c>
      <c r="F11" s="472">
        <v>19.15803492157443</v>
      </c>
      <c r="G11" s="472">
        <v>17.034625628884285</v>
      </c>
      <c r="H11" s="472">
        <v>20.39212784847588</v>
      </c>
      <c r="I11" s="472">
        <v>25.464634507250665</v>
      </c>
      <c r="J11" s="340">
        <v>11.235572654631548</v>
      </c>
      <c r="K11" s="342">
        <v>2.1441254809115122</v>
      </c>
      <c r="L11" s="343"/>
      <c r="M11" s="39"/>
      <c r="N11" s="39"/>
      <c r="O11" s="39"/>
    </row>
    <row r="12" spans="1:15" ht="12.75">
      <c r="A12" s="73" t="s">
        <v>61</v>
      </c>
      <c r="B12" s="366">
        <v>100</v>
      </c>
      <c r="C12" s="340">
        <v>71.96538816780905</v>
      </c>
      <c r="D12" s="341">
        <f t="shared" si="0"/>
        <v>28.034611832190947</v>
      </c>
      <c r="E12" s="340">
        <v>4.195294270158153</v>
      </c>
      <c r="F12" s="472">
        <v>18.790510759657764</v>
      </c>
      <c r="G12" s="472">
        <v>18.425913922737884</v>
      </c>
      <c r="H12" s="472">
        <v>20.794983147523986</v>
      </c>
      <c r="I12" s="472">
        <v>25.23172154524242</v>
      </c>
      <c r="J12" s="340">
        <v>11.137218045112782</v>
      </c>
      <c r="K12" s="342">
        <v>1.424358309567026</v>
      </c>
      <c r="L12" s="343"/>
      <c r="M12" s="39"/>
      <c r="N12" s="39"/>
      <c r="O12" s="39"/>
    </row>
    <row r="13" spans="1:15" ht="12.75">
      <c r="A13" s="73" t="s">
        <v>62</v>
      </c>
      <c r="B13" s="366">
        <v>100</v>
      </c>
      <c r="C13" s="340">
        <v>71.57832927482168</v>
      </c>
      <c r="D13" s="341">
        <f t="shared" si="0"/>
        <v>28.421670725178316</v>
      </c>
      <c r="E13" s="340">
        <v>4.108524454269135</v>
      </c>
      <c r="F13" s="472">
        <v>18.712006079027358</v>
      </c>
      <c r="G13" s="472">
        <v>18.437413650179607</v>
      </c>
      <c r="H13" s="472">
        <v>22.005388228792484</v>
      </c>
      <c r="I13" s="472">
        <v>24.196946670350926</v>
      </c>
      <c r="J13" s="340">
        <v>11.479345122962146</v>
      </c>
      <c r="K13" s="342">
        <v>1.0603757944183485</v>
      </c>
      <c r="L13" s="343"/>
      <c r="M13" s="39"/>
      <c r="N13" s="39"/>
      <c r="O13" s="39"/>
    </row>
    <row r="14" spans="1:15" ht="12.75">
      <c r="A14" s="73" t="s">
        <v>63</v>
      </c>
      <c r="B14" s="366">
        <v>100</v>
      </c>
      <c r="C14" s="340">
        <v>72.29514012061014</v>
      </c>
      <c r="D14" s="341">
        <f t="shared" si="0"/>
        <v>27.704859879389858</v>
      </c>
      <c r="E14" s="340">
        <v>4.03157147924796</v>
      </c>
      <c r="F14" s="472">
        <v>19.1468605888613</v>
      </c>
      <c r="G14" s="472">
        <v>19.246186590989716</v>
      </c>
      <c r="H14" s="472">
        <v>22.04682511528911</v>
      </c>
      <c r="I14" s="472">
        <v>23.08442710180915</v>
      </c>
      <c r="J14" s="340">
        <v>11.317843206810926</v>
      </c>
      <c r="K14" s="342">
        <v>1.126285916991833</v>
      </c>
      <c r="L14" s="343"/>
      <c r="M14" s="39"/>
      <c r="N14" s="343"/>
      <c r="O14" s="39"/>
    </row>
    <row r="15" spans="1:15" ht="12.75">
      <c r="A15" s="73" t="s">
        <v>64</v>
      </c>
      <c r="B15" s="366">
        <v>100</v>
      </c>
      <c r="C15" s="340">
        <v>72.33007064121888</v>
      </c>
      <c r="D15" s="341">
        <f t="shared" si="0"/>
        <v>27.66992935878112</v>
      </c>
      <c r="E15" s="340">
        <v>3.7265727153857333</v>
      </c>
      <c r="F15" s="472">
        <v>19.61354060729333</v>
      </c>
      <c r="G15" s="472">
        <v>20.739503123637952</v>
      </c>
      <c r="H15" s="472">
        <v>21.56581432514892</v>
      </c>
      <c r="I15" s="472">
        <v>22.555571698387332</v>
      </c>
      <c r="J15" s="340">
        <v>10.981766671509519</v>
      </c>
      <c r="K15" s="342">
        <v>0.8172308586372026</v>
      </c>
      <c r="L15" s="343"/>
      <c r="M15" s="39"/>
      <c r="N15" s="343"/>
      <c r="O15" s="39"/>
    </row>
    <row r="16" spans="1:15" ht="12.75">
      <c r="A16" s="73" t="s">
        <v>65</v>
      </c>
      <c r="B16" s="366">
        <v>100</v>
      </c>
      <c r="C16" s="340">
        <v>71.34008491554395</v>
      </c>
      <c r="D16" s="341">
        <f t="shared" si="0"/>
        <v>28.659915084456046</v>
      </c>
      <c r="E16" s="340">
        <v>3.5895456550507276</v>
      </c>
      <c r="F16" s="472">
        <v>19.8555359505955</v>
      </c>
      <c r="G16" s="472">
        <v>21.254227319511838</v>
      </c>
      <c r="H16" s="472">
        <v>21.482134980149976</v>
      </c>
      <c r="I16" s="472">
        <v>21.219305984414056</v>
      </c>
      <c r="J16" s="340">
        <v>10.59035435965299</v>
      </c>
      <c r="K16" s="342">
        <v>2.0088957506249017</v>
      </c>
      <c r="L16" s="343"/>
      <c r="M16" s="39"/>
      <c r="N16" s="343"/>
      <c r="O16" s="39"/>
    </row>
    <row r="17" spans="1:22" ht="12.75">
      <c r="A17" s="73" t="s">
        <v>66</v>
      </c>
      <c r="B17" s="366">
        <v>100</v>
      </c>
      <c r="C17" s="340">
        <v>71.98465016432682</v>
      </c>
      <c r="D17" s="341">
        <f t="shared" si="0"/>
        <v>28.015349835673177</v>
      </c>
      <c r="E17" s="340">
        <v>3.482142857142857</v>
      </c>
      <c r="F17" s="472">
        <v>19.19642857142857</v>
      </c>
      <c r="G17" s="472">
        <v>22.8951367781155</v>
      </c>
      <c r="H17" s="472">
        <v>21.210106382978722</v>
      </c>
      <c r="I17" s="472">
        <v>21.006838905775076</v>
      </c>
      <c r="J17" s="340">
        <v>10.5129179331307</v>
      </c>
      <c r="K17" s="342">
        <v>1.6964285714285836</v>
      </c>
      <c r="L17" s="343"/>
      <c r="M17" s="39"/>
      <c r="N17" s="343"/>
      <c r="O17" s="39"/>
      <c r="V17" s="340"/>
    </row>
    <row r="18" spans="1:16" ht="12.75">
      <c r="A18" s="73" t="s">
        <v>67</v>
      </c>
      <c r="B18" s="366">
        <v>100</v>
      </c>
      <c r="C18" s="340">
        <v>53.508094152234136</v>
      </c>
      <c r="D18" s="341">
        <f t="shared" si="0"/>
        <v>46.491905847765864</v>
      </c>
      <c r="E18" s="340">
        <v>3.6559626111864922</v>
      </c>
      <c r="F18" s="472">
        <v>19.849733340871403</v>
      </c>
      <c r="G18" s="472">
        <v>24.283883612241823</v>
      </c>
      <c r="H18" s="472">
        <v>20.141715664103728</v>
      </c>
      <c r="I18" s="472">
        <v>20.886099804010254</v>
      </c>
      <c r="J18" s="340">
        <v>9.767450625659583</v>
      </c>
      <c r="K18" s="342">
        <v>1.4151543419267227</v>
      </c>
      <c r="L18" s="343"/>
      <c r="M18" s="39"/>
      <c r="N18" s="343"/>
      <c r="O18" s="39"/>
      <c r="P18" s="340"/>
    </row>
    <row r="19" spans="1:15" ht="12.75">
      <c r="A19" s="73" t="s">
        <v>82</v>
      </c>
      <c r="B19" s="366">
        <v>100</v>
      </c>
      <c r="C19" s="340">
        <v>72.31072268650436</v>
      </c>
      <c r="D19" s="341">
        <f t="shared" si="0"/>
        <v>27.689277313495637</v>
      </c>
      <c r="E19" s="340">
        <v>3.7673066625870115</v>
      </c>
      <c r="F19" s="472">
        <v>19.544098523674748</v>
      </c>
      <c r="G19" s="472">
        <v>24.596496596037635</v>
      </c>
      <c r="H19" s="472">
        <v>20.091027308192455</v>
      </c>
      <c r="I19" s="472">
        <v>20.372141054080934</v>
      </c>
      <c r="J19" s="340">
        <v>8.951656085060813</v>
      </c>
      <c r="K19" s="342">
        <v>2.677273770366412</v>
      </c>
      <c r="L19" s="343"/>
      <c r="M19" s="39"/>
      <c r="N19" s="343"/>
      <c r="O19" s="39"/>
    </row>
    <row r="20" spans="1:15" ht="12.75">
      <c r="A20" s="73" t="s">
        <v>69</v>
      </c>
      <c r="B20" s="366">
        <v>100</v>
      </c>
      <c r="C20" s="340">
        <v>71.59623009942813</v>
      </c>
      <c r="D20" s="341">
        <f t="shared" si="0"/>
        <v>28.403769900571874</v>
      </c>
      <c r="E20" s="340">
        <v>3.5725671475253047</v>
      </c>
      <c r="F20" s="472">
        <v>19.432932175021918</v>
      </c>
      <c r="G20" s="472">
        <v>25.334741372439623</v>
      </c>
      <c r="H20" s="472">
        <v>20.449111341356502</v>
      </c>
      <c r="I20" s="472">
        <v>20.37538853909301</v>
      </c>
      <c r="J20" s="340">
        <v>8.372519327329243</v>
      </c>
      <c r="K20" s="342">
        <v>2.462740097234402</v>
      </c>
      <c r="L20" s="343"/>
      <c r="M20" s="39"/>
      <c r="N20" s="343"/>
      <c r="O20" s="39"/>
    </row>
    <row r="21" spans="1:15" ht="12.75">
      <c r="A21" s="73" t="s">
        <v>296</v>
      </c>
      <c r="B21" s="366">
        <v>100</v>
      </c>
      <c r="C21" s="340">
        <v>70.08170833588034</v>
      </c>
      <c r="D21" s="341">
        <f t="shared" si="0"/>
        <v>29.918291664119664</v>
      </c>
      <c r="E21" s="340">
        <v>3.5108810824028036</v>
      </c>
      <c r="F21" s="472">
        <v>18.210530605591327</v>
      </c>
      <c r="G21" s="472">
        <v>25.69891596707148</v>
      </c>
      <c r="H21" s="472">
        <v>21.947591490749037</v>
      </c>
      <c r="I21" s="472">
        <v>20.225772271578773</v>
      </c>
      <c r="J21" s="340">
        <v>8.181188360909609</v>
      </c>
      <c r="K21" s="342">
        <v>2.225120221696983</v>
      </c>
      <c r="L21" s="343"/>
      <c r="M21" s="39"/>
      <c r="N21" s="343"/>
      <c r="O21" s="39"/>
    </row>
    <row r="22" spans="1:15" ht="12.75">
      <c r="A22" s="73" t="s">
        <v>384</v>
      </c>
      <c r="B22" s="366">
        <v>100</v>
      </c>
      <c r="C22" s="340">
        <v>70.8613070451262</v>
      </c>
      <c r="D22" s="341">
        <v>29.138692954873804</v>
      </c>
      <c r="E22" s="340">
        <v>3.140137673153735</v>
      </c>
      <c r="F22" s="472">
        <v>16.943571003654288</v>
      </c>
      <c r="G22" s="472">
        <v>26.963117192147536</v>
      </c>
      <c r="H22" s="472">
        <v>20.86980538794935</v>
      </c>
      <c r="I22" s="472">
        <v>20.370527747089316</v>
      </c>
      <c r="J22" s="340">
        <v>8.358120166567518</v>
      </c>
      <c r="K22" s="342">
        <v>3.354720829438264</v>
      </c>
      <c r="L22" s="343"/>
      <c r="M22" s="39"/>
      <c r="N22" s="343"/>
      <c r="O22" s="39"/>
    </row>
    <row r="23" spans="1:15" ht="12.75">
      <c r="A23" s="73" t="s">
        <v>420</v>
      </c>
      <c r="B23" s="366">
        <v>100</v>
      </c>
      <c r="C23" s="340">
        <v>70.2</v>
      </c>
      <c r="D23" s="341">
        <v>29.8</v>
      </c>
      <c r="E23" s="340">
        <v>3.2</v>
      </c>
      <c r="F23" s="472">
        <v>16.8</v>
      </c>
      <c r="G23" s="472">
        <v>26.4</v>
      </c>
      <c r="H23" s="472">
        <v>23.6</v>
      </c>
      <c r="I23" s="472">
        <v>20.1</v>
      </c>
      <c r="J23" s="340">
        <v>8</v>
      </c>
      <c r="K23" s="342">
        <v>1.9</v>
      </c>
      <c r="L23" s="343"/>
      <c r="M23" s="39"/>
      <c r="N23" s="343"/>
      <c r="O23" s="39"/>
    </row>
    <row r="24" spans="1:15" ht="13.5" thickBot="1">
      <c r="A24" s="217" t="s">
        <v>435</v>
      </c>
      <c r="B24" s="540">
        <f>SUM(C24:D24)</f>
        <v>100</v>
      </c>
      <c r="C24" s="541">
        <f>768.6/1115.1*100</f>
        <v>68.92655367231639</v>
      </c>
      <c r="D24" s="542">
        <f>346.5/1115.1*100</f>
        <v>31.07344632768362</v>
      </c>
      <c r="E24" s="543">
        <f>33.7/1115.1*100</f>
        <v>3.022150479777599</v>
      </c>
      <c r="F24" s="541">
        <f>190.6/1115.1*100</f>
        <v>17.09263743162048</v>
      </c>
      <c r="G24" s="345">
        <f>284.15/1115.1*100</f>
        <v>25.482019549816158</v>
      </c>
      <c r="H24" s="541">
        <v>24.8</v>
      </c>
      <c r="I24" s="541">
        <f>222.7/1115.1*100</f>
        <v>19.97130302215048</v>
      </c>
      <c r="J24" s="541">
        <f>87.5/1115.1*100</f>
        <v>7.846829880728186</v>
      </c>
      <c r="K24" s="544">
        <f>20.3/1115.1*100</f>
        <v>1.8204645323289395</v>
      </c>
      <c r="L24" s="343"/>
      <c r="M24" s="39"/>
      <c r="N24" s="343"/>
      <c r="O24" s="39"/>
    </row>
    <row r="25" spans="1:15" ht="12.75">
      <c r="A25" s="240" t="s">
        <v>402</v>
      </c>
      <c r="B25" s="223"/>
      <c r="C25" s="38"/>
      <c r="D25" s="223"/>
      <c r="E25" s="38"/>
      <c r="F25" s="38"/>
      <c r="G25" s="38"/>
      <c r="H25" s="38"/>
      <c r="I25" s="38"/>
      <c r="J25" s="38"/>
      <c r="K25" s="38"/>
      <c r="L25" s="38"/>
      <c r="M25" s="39"/>
      <c r="N25" s="39"/>
      <c r="O25" s="39"/>
    </row>
    <row r="26" spans="1:15" ht="12.75">
      <c r="A26" s="38" t="s">
        <v>277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496"/>
      <c r="H27" s="39"/>
      <c r="I27" s="39"/>
      <c r="J27" s="343"/>
      <c r="K27" s="39"/>
      <c r="L27" s="39"/>
      <c r="M27" s="39"/>
      <c r="N27" s="39"/>
      <c r="O27" s="39"/>
    </row>
    <row r="28" spans="1:15" ht="12.75">
      <c r="A28" s="39"/>
      <c r="B28" s="343"/>
      <c r="C28" s="39"/>
      <c r="G28" s="496"/>
      <c r="H28" s="343"/>
      <c r="I28" s="39"/>
      <c r="J28" s="343"/>
      <c r="K28" s="39"/>
      <c r="L28" s="39"/>
      <c r="M28" s="39"/>
      <c r="N28" s="39"/>
      <c r="O28" s="39"/>
    </row>
    <row r="29" spans="2:10" ht="12.75">
      <c r="B29" s="343"/>
      <c r="G29" s="496"/>
      <c r="H29" s="343"/>
      <c r="I29" s="340"/>
      <c r="J29" s="343"/>
    </row>
    <row r="30" spans="2:10" ht="12.75">
      <c r="B30" s="343"/>
      <c r="H30" s="343"/>
      <c r="J30" s="343"/>
    </row>
    <row r="31" spans="2:10" ht="12.75">
      <c r="B31" s="343"/>
      <c r="H31" s="343"/>
      <c r="J31" s="343"/>
    </row>
    <row r="32" spans="2:10" ht="12.75">
      <c r="B32" s="343"/>
      <c r="H32" s="343"/>
      <c r="J32" s="343"/>
    </row>
    <row r="33" spans="2:10" ht="12.75">
      <c r="B33" s="343"/>
      <c r="H33" s="343"/>
      <c r="J33" s="343"/>
    </row>
    <row r="34" spans="2:10" ht="12.75">
      <c r="B34" s="343"/>
      <c r="H34" s="343"/>
      <c r="J34" s="343"/>
    </row>
    <row r="35" spans="2:10" ht="12.75">
      <c r="B35" s="343"/>
      <c r="H35" s="343"/>
      <c r="J35" s="343"/>
    </row>
    <row r="36" spans="2:10" ht="12.75">
      <c r="B36" s="343"/>
      <c r="H36" s="343"/>
      <c r="J36" s="343"/>
    </row>
    <row r="37" spans="2:10" ht="12.75">
      <c r="B37" s="343"/>
      <c r="H37" s="343"/>
      <c r="J37" s="343"/>
    </row>
    <row r="38" spans="2:10" ht="12.75">
      <c r="B38" s="343"/>
      <c r="H38" s="343"/>
      <c r="J38" s="343"/>
    </row>
    <row r="39" spans="2:10" ht="12.75">
      <c r="B39" s="343"/>
      <c r="H39" s="343"/>
      <c r="J39" s="343"/>
    </row>
    <row r="40" spans="2:10" ht="12.75">
      <c r="B40" s="343"/>
      <c r="H40" s="343"/>
      <c r="J40" s="343"/>
    </row>
    <row r="41" spans="2:8" ht="12.75">
      <c r="B41" s="343"/>
      <c r="H41" s="343"/>
    </row>
    <row r="42" ht="12.75">
      <c r="B42" s="343"/>
    </row>
  </sheetData>
  <mergeCells count="5">
    <mergeCell ref="A3:K3"/>
    <mergeCell ref="C6:D6"/>
    <mergeCell ref="E6:K6"/>
    <mergeCell ref="A1:K1"/>
    <mergeCell ref="A4:K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184"/>
      <c r="K1" s="184"/>
      <c r="L1" s="184"/>
      <c r="M1" s="184"/>
    </row>
    <row r="2" spans="1:13" ht="18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9" ht="15">
      <c r="A3" s="598" t="s">
        <v>330</v>
      </c>
      <c r="B3" s="598"/>
      <c r="C3" s="598"/>
      <c r="D3" s="598"/>
      <c r="E3" s="598"/>
      <c r="F3" s="598"/>
      <c r="G3" s="598"/>
      <c r="H3" s="598"/>
      <c r="I3" s="598"/>
    </row>
    <row r="4" spans="1:9" ht="15">
      <c r="A4" s="598" t="s">
        <v>393</v>
      </c>
      <c r="B4" s="598"/>
      <c r="C4" s="598"/>
      <c r="D4" s="598"/>
      <c r="E4" s="598"/>
      <c r="F4" s="598"/>
      <c r="G4" s="598"/>
      <c r="H4" s="598"/>
      <c r="I4" s="598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69"/>
      <c r="B6" s="70"/>
      <c r="C6" s="70"/>
      <c r="D6" s="75" t="s">
        <v>123</v>
      </c>
      <c r="E6" s="70"/>
      <c r="F6" s="601" t="s">
        <v>126</v>
      </c>
      <c r="G6" s="602"/>
      <c r="H6" s="603"/>
      <c r="I6" s="71"/>
    </row>
    <row r="7" spans="1:9" ht="12.75">
      <c r="A7" s="73"/>
      <c r="B7" s="74"/>
      <c r="C7" s="76" t="s">
        <v>124</v>
      </c>
      <c r="D7" s="76" t="s">
        <v>125</v>
      </c>
      <c r="E7" s="74"/>
      <c r="F7" s="604"/>
      <c r="G7" s="605"/>
      <c r="H7" s="606"/>
      <c r="I7" s="81" t="s">
        <v>127</v>
      </c>
    </row>
    <row r="8" spans="1:14" ht="12.75">
      <c r="A8" s="72" t="s">
        <v>1</v>
      </c>
      <c r="B8" s="76" t="s">
        <v>4</v>
      </c>
      <c r="C8" s="76" t="s">
        <v>128</v>
      </c>
      <c r="D8" s="76" t="s">
        <v>129</v>
      </c>
      <c r="E8" s="76" t="s">
        <v>130</v>
      </c>
      <c r="F8" s="77"/>
      <c r="G8" s="77"/>
      <c r="H8" s="77"/>
      <c r="I8" s="81" t="s">
        <v>131</v>
      </c>
      <c r="N8" s="498"/>
    </row>
    <row r="9" spans="1:14" ht="12.75">
      <c r="A9" s="73"/>
      <c r="B9" s="74"/>
      <c r="C9" s="74"/>
      <c r="D9" s="76" t="s">
        <v>132</v>
      </c>
      <c r="E9" s="76" t="s">
        <v>133</v>
      </c>
      <c r="F9" s="76" t="s">
        <v>4</v>
      </c>
      <c r="G9" s="76" t="s">
        <v>134</v>
      </c>
      <c r="H9" s="76" t="s">
        <v>134</v>
      </c>
      <c r="I9" s="81" t="s">
        <v>81</v>
      </c>
      <c r="N9" s="498"/>
    </row>
    <row r="10" spans="1:14" ht="13.5" thickBot="1">
      <c r="A10" s="217"/>
      <c r="B10" s="238"/>
      <c r="C10" s="238"/>
      <c r="D10" s="218" t="s">
        <v>135</v>
      </c>
      <c r="E10" s="238"/>
      <c r="F10" s="238"/>
      <c r="G10" s="218" t="s">
        <v>136</v>
      </c>
      <c r="H10" s="218" t="s">
        <v>137</v>
      </c>
      <c r="I10" s="219" t="s">
        <v>138</v>
      </c>
      <c r="N10" s="498"/>
    </row>
    <row r="11" spans="1:14" ht="12.75">
      <c r="A11" s="73" t="s">
        <v>139</v>
      </c>
      <c r="B11" s="82">
        <v>100</v>
      </c>
      <c r="C11" s="79">
        <v>1.9168717125134445</v>
      </c>
      <c r="D11" s="79">
        <v>44.39598650380869</v>
      </c>
      <c r="E11" s="79">
        <v>20.581691738739668</v>
      </c>
      <c r="F11" s="79">
        <v>32.72973729575224</v>
      </c>
      <c r="G11" s="79">
        <v>1.3614061970502864</v>
      </c>
      <c r="H11" s="79">
        <v>31.36833109870195</v>
      </c>
      <c r="I11" s="80">
        <v>0.37571274918595776</v>
      </c>
      <c r="J11" s="340"/>
      <c r="N11" s="498"/>
    </row>
    <row r="12" spans="1:14" ht="12.75">
      <c r="A12" s="73" t="s">
        <v>140</v>
      </c>
      <c r="B12" s="82">
        <v>100</v>
      </c>
      <c r="C12" s="79">
        <v>2.1746629037315772</v>
      </c>
      <c r="D12" s="79">
        <v>45.26810912511759</v>
      </c>
      <c r="E12" s="79">
        <v>20.826277830040766</v>
      </c>
      <c r="F12" s="79">
        <v>31.218250235183444</v>
      </c>
      <c r="G12" s="79">
        <v>1.561618062088429</v>
      </c>
      <c r="H12" s="79">
        <v>29.656632173095016</v>
      </c>
      <c r="I12" s="80">
        <v>0.5126999059266275</v>
      </c>
      <c r="J12" s="340"/>
      <c r="N12" s="498"/>
    </row>
    <row r="13" spans="1:14" ht="12.75">
      <c r="A13" s="73" t="s">
        <v>141</v>
      </c>
      <c r="B13" s="82">
        <v>100</v>
      </c>
      <c r="C13" s="79">
        <v>2.144144447625945</v>
      </c>
      <c r="D13" s="79">
        <v>45.315052803557286</v>
      </c>
      <c r="E13" s="79">
        <v>19.48089134425898</v>
      </c>
      <c r="F13" s="79">
        <v>32.53608664162638</v>
      </c>
      <c r="G13" s="79">
        <v>1.8055953243165854</v>
      </c>
      <c r="H13" s="79">
        <v>30.7304913173098</v>
      </c>
      <c r="I13" s="80">
        <v>0.5238247629314046</v>
      </c>
      <c r="J13" s="340"/>
      <c r="N13" s="498"/>
    </row>
    <row r="14" spans="1:14" ht="12.75">
      <c r="A14" s="73" t="s">
        <v>142</v>
      </c>
      <c r="B14" s="82">
        <v>100</v>
      </c>
      <c r="C14" s="79">
        <v>2.3815291728006263</v>
      </c>
      <c r="D14" s="79">
        <v>44.211095167992845</v>
      </c>
      <c r="E14" s="79">
        <v>17.358328829920055</v>
      </c>
      <c r="F14" s="79">
        <v>35.41732664964687</v>
      </c>
      <c r="G14" s="79">
        <v>2.0870991185733185</v>
      </c>
      <c r="H14" s="79">
        <v>33.33022753107355</v>
      </c>
      <c r="I14" s="80">
        <v>0.6317201796396077</v>
      </c>
      <c r="J14" s="340"/>
      <c r="N14" s="498"/>
    </row>
    <row r="15" spans="1:14" ht="12.75">
      <c r="A15" s="73" t="s">
        <v>62</v>
      </c>
      <c r="B15" s="82">
        <v>100</v>
      </c>
      <c r="C15" s="79">
        <v>2.7071911641122095</v>
      </c>
      <c r="D15" s="79">
        <v>45.796150306134706</v>
      </c>
      <c r="E15" s="79">
        <v>17.16155108247629</v>
      </c>
      <c r="F15" s="79">
        <v>32.7984313097763</v>
      </c>
      <c r="G15" s="79">
        <v>1.7767817839849533</v>
      </c>
      <c r="H15" s="79">
        <v>31.021649525791343</v>
      </c>
      <c r="I15" s="80">
        <v>1.5366761375004998</v>
      </c>
      <c r="J15" s="340"/>
      <c r="N15" s="498"/>
    </row>
    <row r="16" spans="1:14" ht="12.75">
      <c r="A16" s="73" t="s">
        <v>63</v>
      </c>
      <c r="B16" s="82">
        <v>100</v>
      </c>
      <c r="C16" s="79">
        <v>3.1047567136957293</v>
      </c>
      <c r="D16" s="79">
        <v>46.75583321104379</v>
      </c>
      <c r="E16" s="79">
        <v>17.64742877507809</v>
      </c>
      <c r="F16" s="79">
        <v>31.835810570009013</v>
      </c>
      <c r="G16" s="79">
        <v>1.8322467034234082</v>
      </c>
      <c r="H16" s="79">
        <v>30.003563866585605</v>
      </c>
      <c r="I16" s="80">
        <v>0.6561707301733684</v>
      </c>
      <c r="J16" s="340"/>
      <c r="N16" s="498"/>
    </row>
    <row r="17" spans="1:14" ht="12.75">
      <c r="A17" s="73" t="s">
        <v>64</v>
      </c>
      <c r="B17" s="82">
        <v>100</v>
      </c>
      <c r="C17" s="79">
        <v>3.1230235753385815</v>
      </c>
      <c r="D17" s="79">
        <v>47.25317863607615</v>
      </c>
      <c r="E17" s="79">
        <v>16.199594355876386</v>
      </c>
      <c r="F17" s="79">
        <v>32.73722548142978</v>
      </c>
      <c r="G17" s="79">
        <v>1.6291191416046933</v>
      </c>
      <c r="H17" s="79">
        <v>31.10810633982509</v>
      </c>
      <c r="I17" s="80">
        <v>0.6869779512791041</v>
      </c>
      <c r="J17" s="340"/>
      <c r="N17" s="498"/>
    </row>
    <row r="18" spans="1:14" ht="12.75">
      <c r="A18" s="73" t="s">
        <v>65</v>
      </c>
      <c r="B18" s="82">
        <v>100</v>
      </c>
      <c r="C18" s="79">
        <v>3.289652056032535</v>
      </c>
      <c r="D18" s="79">
        <v>47.23000451875282</v>
      </c>
      <c r="E18" s="79">
        <v>15.26886579304112</v>
      </c>
      <c r="F18" s="79">
        <v>33.382286488929054</v>
      </c>
      <c r="G18" s="79">
        <v>1.6945323090826931</v>
      </c>
      <c r="H18" s="79">
        <v>31.687754179846362</v>
      </c>
      <c r="I18" s="80">
        <v>0.829191143244465</v>
      </c>
      <c r="J18" s="340"/>
      <c r="N18" s="498"/>
    </row>
    <row r="19" spans="1:14" ht="12.75">
      <c r="A19" s="73" t="s">
        <v>66</v>
      </c>
      <c r="B19" s="82">
        <v>100</v>
      </c>
      <c r="C19" s="79">
        <v>3.288570298135779</v>
      </c>
      <c r="D19" s="79">
        <v>47.16643005096935</v>
      </c>
      <c r="E19" s="79">
        <v>14.639141666860615</v>
      </c>
      <c r="F19" s="79">
        <v>34.1564456443317</v>
      </c>
      <c r="G19" s="79">
        <v>2.1877254637279773</v>
      </c>
      <c r="H19" s="79">
        <v>31.968720180603718</v>
      </c>
      <c r="I19" s="80">
        <v>0.7494123397025518</v>
      </c>
      <c r="J19" s="340"/>
      <c r="N19" s="498"/>
    </row>
    <row r="20" spans="1:14" ht="12.75">
      <c r="A20" s="73" t="s">
        <v>67</v>
      </c>
      <c r="B20" s="82">
        <v>100</v>
      </c>
      <c r="C20" s="79">
        <v>3.527213267928054</v>
      </c>
      <c r="D20" s="79">
        <v>44.347115160009345</v>
      </c>
      <c r="E20" s="79">
        <v>12.968932492408317</v>
      </c>
      <c r="F20" s="79">
        <v>38.287783228217705</v>
      </c>
      <c r="G20" s="79">
        <v>2.1093202522775054</v>
      </c>
      <c r="H20" s="79">
        <v>36.1784629759402</v>
      </c>
      <c r="I20" s="80">
        <v>0.8689558514365814</v>
      </c>
      <c r="J20" s="340"/>
      <c r="N20" s="498"/>
    </row>
    <row r="21" spans="1:14" ht="12.75">
      <c r="A21" s="73" t="s">
        <v>68</v>
      </c>
      <c r="B21" s="82">
        <v>100</v>
      </c>
      <c r="C21" s="79">
        <v>4.123327515997673</v>
      </c>
      <c r="D21" s="79">
        <v>43.49272833042467</v>
      </c>
      <c r="E21" s="79">
        <v>12.35369400814427</v>
      </c>
      <c r="F21" s="79">
        <v>39.35543920884235</v>
      </c>
      <c r="G21" s="79">
        <v>2.150087260034904</v>
      </c>
      <c r="H21" s="79">
        <v>37.20535194880745</v>
      </c>
      <c r="I21" s="80">
        <v>0.6748109365910366</v>
      </c>
      <c r="J21" s="340"/>
      <c r="N21" s="498"/>
    </row>
    <row r="22" spans="1:10" ht="12.75">
      <c r="A22" s="73" t="s">
        <v>69</v>
      </c>
      <c r="B22" s="82">
        <v>100</v>
      </c>
      <c r="C22" s="79">
        <v>4.417351993459337</v>
      </c>
      <c r="D22" s="79">
        <v>42.96397826191507</v>
      </c>
      <c r="E22" s="79">
        <v>10.65262347905545</v>
      </c>
      <c r="F22" s="79">
        <v>40.879142018948684</v>
      </c>
      <c r="G22" s="341">
        <v>1.9261289857163464</v>
      </c>
      <c r="H22" s="79">
        <v>38.95301303323234</v>
      </c>
      <c r="I22" s="80">
        <v>1.0869042466214651</v>
      </c>
      <c r="J22" s="340"/>
    </row>
    <row r="23" spans="1:10" ht="12.75">
      <c r="A23" s="73" t="s">
        <v>296</v>
      </c>
      <c r="B23" s="82">
        <v>100</v>
      </c>
      <c r="C23" s="457">
        <v>4.460911448684698</v>
      </c>
      <c r="D23" s="457">
        <v>42.843028282079786</v>
      </c>
      <c r="E23" s="79">
        <v>10.287760899098432</v>
      </c>
      <c r="F23" s="457">
        <v>41.32394714091639</v>
      </c>
      <c r="G23" s="458">
        <v>2.0995430406323328</v>
      </c>
      <c r="H23" s="79">
        <v>39.224404100284055</v>
      </c>
      <c r="I23" s="80">
        <v>1.0843522292206984</v>
      </c>
      <c r="J23" s="340"/>
    </row>
    <row r="24" spans="1:10" ht="12.75">
      <c r="A24" s="73" t="s">
        <v>384</v>
      </c>
      <c r="B24" s="82">
        <v>100</v>
      </c>
      <c r="C24" s="457">
        <v>4.756297986116222</v>
      </c>
      <c r="D24" s="457">
        <v>41.99965658498295</v>
      </c>
      <c r="E24" s="79">
        <v>9.181445777221773</v>
      </c>
      <c r="F24" s="457">
        <v>43.08386685309196</v>
      </c>
      <c r="G24" s="457">
        <v>1.7587754801677828</v>
      </c>
      <c r="H24" s="79">
        <v>41.32509137292418</v>
      </c>
      <c r="I24" s="80">
        <v>0.9787327985870888</v>
      </c>
      <c r="J24" s="340"/>
    </row>
    <row r="25" spans="1:10" ht="12.75">
      <c r="A25" s="73" t="s">
        <v>420</v>
      </c>
      <c r="B25" s="82">
        <v>100</v>
      </c>
      <c r="C25" s="457">
        <v>5.1</v>
      </c>
      <c r="D25" s="457">
        <v>41.9</v>
      </c>
      <c r="E25" s="79">
        <v>8.9</v>
      </c>
      <c r="F25" s="457">
        <v>43</v>
      </c>
      <c r="G25" s="457">
        <v>1.8</v>
      </c>
      <c r="H25" s="79">
        <v>41.2</v>
      </c>
      <c r="I25" s="80">
        <v>1.1</v>
      </c>
      <c r="J25" s="340"/>
    </row>
    <row r="26" spans="1:10" ht="13.5" thickBot="1">
      <c r="A26" s="217" t="s">
        <v>435</v>
      </c>
      <c r="B26" s="554">
        <v>100</v>
      </c>
      <c r="C26" s="555">
        <f>51.7/942.1*100</f>
        <v>5.487740154972933</v>
      </c>
      <c r="D26" s="555">
        <f>375.25/942.1*100</f>
        <v>39.83122810741959</v>
      </c>
      <c r="E26" s="345">
        <f>84.7/942.1*100</f>
        <v>8.990553019849273</v>
      </c>
      <c r="F26" s="555">
        <f>419.1/942.1*100</f>
        <v>44.48572338392952</v>
      </c>
      <c r="G26" s="555">
        <f>20.9/942.1*100</f>
        <v>2.2184481477550153</v>
      </c>
      <c r="H26" s="345">
        <f>398.2/942.1*100</f>
        <v>42.2672752361745</v>
      </c>
      <c r="I26" s="556">
        <v>1.2</v>
      </c>
      <c r="J26" s="340"/>
    </row>
    <row r="27" spans="1:9" ht="12.75">
      <c r="A27" s="240" t="s">
        <v>401</v>
      </c>
      <c r="B27" s="38"/>
      <c r="C27" s="38"/>
      <c r="D27" s="38"/>
      <c r="E27" s="38"/>
      <c r="F27" s="567"/>
      <c r="G27" s="38"/>
      <c r="H27" s="38"/>
      <c r="I27" s="38"/>
    </row>
    <row r="28" spans="1:9" ht="12.75">
      <c r="A28" s="38" t="s">
        <v>277</v>
      </c>
      <c r="B28" s="38"/>
      <c r="C28" s="38"/>
      <c r="D28" s="38"/>
      <c r="E28" s="38"/>
      <c r="F28" s="38"/>
      <c r="G28" s="38"/>
      <c r="H28" s="38"/>
      <c r="I28" s="38"/>
    </row>
    <row r="29" ht="12.75">
      <c r="G29" s="340"/>
    </row>
    <row r="42" ht="12.75">
      <c r="C42" s="340"/>
    </row>
    <row r="43" ht="12.75">
      <c r="C43" s="340"/>
    </row>
  </sheetData>
  <mergeCells count="4">
    <mergeCell ref="F6:H7"/>
    <mergeCell ref="A3:I3"/>
    <mergeCell ref="A4:I4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BD91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8.28125" style="30" customWidth="1"/>
    <col min="2" max="3" width="15.57421875" style="30" customWidth="1"/>
    <col min="4" max="4" width="15.8515625" style="30" customWidth="1"/>
    <col min="5" max="5" width="16.00390625" style="30" customWidth="1"/>
    <col min="6" max="6" width="16.140625" style="30" customWidth="1"/>
    <col min="7" max="7" width="15.8515625" style="30" customWidth="1"/>
    <col min="8" max="8" width="11.57421875" style="30" customWidth="1"/>
    <col min="9" max="9" width="0.71875" style="30" customWidth="1"/>
    <col min="10" max="10" width="19.140625" style="30" hidden="1" customWidth="1"/>
    <col min="11" max="11" width="13.421875" style="30" hidden="1" customWidth="1"/>
    <col min="12" max="12" width="11.7109375" style="30" hidden="1" customWidth="1"/>
    <col min="13" max="13" width="13.8515625" style="30" customWidth="1"/>
    <col min="14" max="14" width="8.7109375" style="30" hidden="1" customWidth="1"/>
    <col min="15" max="15" width="8.421875" style="30" hidden="1" customWidth="1"/>
    <col min="16" max="16" width="9.8515625" style="30" hidden="1" customWidth="1"/>
    <col min="17" max="17" width="10.140625" style="30" hidden="1" customWidth="1"/>
    <col min="18" max="18" width="9.7109375" style="30" hidden="1" customWidth="1"/>
    <col min="19" max="19" width="13.7109375" style="30" customWidth="1"/>
    <col min="20" max="20" width="0.85546875" style="30" hidden="1" customWidth="1"/>
    <col min="21" max="21" width="11.28125" style="30" hidden="1" customWidth="1"/>
    <col min="22" max="22" width="11.8515625" style="30" hidden="1" customWidth="1"/>
    <col min="23" max="23" width="10.140625" style="30" hidden="1" customWidth="1"/>
    <col min="24" max="24" width="8.140625" style="30" customWidth="1"/>
    <col min="25" max="25" width="7.140625" style="30" customWidth="1"/>
    <col min="26" max="26" width="2.28125" style="30" hidden="1" customWidth="1"/>
    <col min="27" max="27" width="13.8515625" style="30" hidden="1" customWidth="1"/>
    <col min="28" max="28" width="0.13671875" style="30" hidden="1" customWidth="1"/>
    <col min="29" max="29" width="13.8515625" style="30" customWidth="1"/>
    <col min="30" max="30" width="2.28125" style="30" customWidth="1"/>
    <col min="31" max="31" width="13.8515625" style="30" customWidth="1"/>
    <col min="32" max="32" width="2.28125" style="30" customWidth="1"/>
    <col min="33" max="37" width="19.140625" style="30" customWidth="1"/>
    <col min="38" max="38" width="2.28125" style="30" customWidth="1"/>
    <col min="39" max="39" width="37.00390625" style="30" customWidth="1"/>
    <col min="40" max="40" width="2.28125" style="30" customWidth="1"/>
    <col min="41" max="41" width="24.140625" style="30" customWidth="1"/>
    <col min="42" max="42" width="2.28125" style="30" customWidth="1"/>
    <col min="43" max="43" width="24.140625" style="30" customWidth="1"/>
    <col min="44" max="44" width="2.28125" style="30" customWidth="1"/>
    <col min="45" max="45" width="24.140625" style="30" customWidth="1"/>
    <col min="46" max="46" width="2.28125" style="30" customWidth="1"/>
    <col min="47" max="16384" width="19.140625" style="30" customWidth="1"/>
  </cols>
  <sheetData>
    <row r="1" spans="1:50" ht="18">
      <c r="A1" s="607" t="s">
        <v>266</v>
      </c>
      <c r="B1" s="607"/>
      <c r="C1" s="607"/>
      <c r="D1" s="607"/>
      <c r="E1" s="607"/>
      <c r="F1" s="607"/>
      <c r="G1" s="607"/>
      <c r="H1" s="368"/>
      <c r="I1" s="368"/>
      <c r="J1" s="368"/>
      <c r="K1" s="368"/>
      <c r="AX1" s="31"/>
    </row>
    <row r="2" spans="1:50" ht="18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X2" s="31"/>
    </row>
    <row r="3" spans="1:50" ht="15">
      <c r="A3" s="608" t="s">
        <v>447</v>
      </c>
      <c r="B3" s="608"/>
      <c r="C3" s="608"/>
      <c r="D3" s="608"/>
      <c r="E3" s="608"/>
      <c r="F3" s="608"/>
      <c r="G3" s="608"/>
      <c r="H3"/>
      <c r="I3" t="s">
        <v>440</v>
      </c>
      <c r="J3"/>
      <c r="K3"/>
      <c r="L3"/>
      <c r="M3"/>
      <c r="AL3" s="32" t="s">
        <v>0</v>
      </c>
      <c r="AM3" s="32" t="s">
        <v>0</v>
      </c>
      <c r="AN3" s="32" t="s">
        <v>0</v>
      </c>
      <c r="AO3" s="32" t="s">
        <v>0</v>
      </c>
      <c r="AP3" s="32" t="s">
        <v>0</v>
      </c>
      <c r="AQ3" s="32" t="s">
        <v>0</v>
      </c>
      <c r="AR3" s="32" t="s">
        <v>0</v>
      </c>
      <c r="AS3" s="32" t="s">
        <v>0</v>
      </c>
      <c r="AT3" s="32" t="s">
        <v>0</v>
      </c>
      <c r="AX3" s="31"/>
    </row>
    <row r="4" spans="1:50" ht="15">
      <c r="A4" s="608" t="s">
        <v>388</v>
      </c>
      <c r="B4" s="608"/>
      <c r="C4" s="608"/>
      <c r="D4" s="608"/>
      <c r="E4" s="608"/>
      <c r="F4" s="608"/>
      <c r="G4" s="608"/>
      <c r="H4"/>
      <c r="I4"/>
      <c r="J4"/>
      <c r="K4"/>
      <c r="L4"/>
      <c r="M4"/>
      <c r="AL4" s="30" t="s">
        <v>2</v>
      </c>
      <c r="AN4" s="30" t="s">
        <v>2</v>
      </c>
      <c r="AP4" s="30" t="s">
        <v>2</v>
      </c>
      <c r="AR4" s="30" t="s">
        <v>2</v>
      </c>
      <c r="AT4" s="30" t="s">
        <v>2</v>
      </c>
      <c r="AX4" s="31"/>
    </row>
    <row r="5" spans="1:50" ht="12.75">
      <c r="A5" s="367"/>
      <c r="B5" s="367"/>
      <c r="C5" s="367"/>
      <c r="D5" s="367"/>
      <c r="E5" s="367"/>
      <c r="F5" s="367"/>
      <c r="G5" s="367"/>
      <c r="H5"/>
      <c r="I5"/>
      <c r="J5"/>
      <c r="K5"/>
      <c r="L5"/>
      <c r="M5"/>
      <c r="AL5" s="30" t="s">
        <v>2</v>
      </c>
      <c r="AM5" s="33" t="s">
        <v>1</v>
      </c>
      <c r="AN5" s="30" t="s">
        <v>2</v>
      </c>
      <c r="AO5" s="33" t="s">
        <v>83</v>
      </c>
      <c r="AP5" s="30" t="s">
        <v>2</v>
      </c>
      <c r="AQ5" s="33" t="s">
        <v>84</v>
      </c>
      <c r="AR5" s="30" t="s">
        <v>2</v>
      </c>
      <c r="AS5" s="30" t="s">
        <v>85</v>
      </c>
      <c r="AT5" s="30" t="s">
        <v>2</v>
      </c>
      <c r="AX5" s="31"/>
    </row>
    <row r="6" spans="1:50" ht="12.75">
      <c r="A6" s="83"/>
      <c r="B6" s="611" t="s">
        <v>408</v>
      </c>
      <c r="C6" s="611"/>
      <c r="D6" s="611"/>
      <c r="E6" s="611"/>
      <c r="F6" s="611"/>
      <c r="G6" s="611"/>
      <c r="H6"/>
      <c r="I6"/>
      <c r="J6"/>
      <c r="K6"/>
      <c r="L6"/>
      <c r="M6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L6" s="30" t="s">
        <v>2</v>
      </c>
      <c r="AM6" s="32" t="s">
        <v>0</v>
      </c>
      <c r="AN6" s="30" t="s">
        <v>2</v>
      </c>
      <c r="AO6" s="32" t="s">
        <v>0</v>
      </c>
      <c r="AP6" s="30" t="s">
        <v>2</v>
      </c>
      <c r="AQ6" s="32" t="s">
        <v>0</v>
      </c>
      <c r="AR6" s="30" t="s">
        <v>2</v>
      </c>
      <c r="AS6" s="32" t="s">
        <v>0</v>
      </c>
      <c r="AT6" s="30" t="s">
        <v>2</v>
      </c>
      <c r="AX6" s="31"/>
    </row>
    <row r="7" spans="1:46" ht="12.75">
      <c r="A7" s="84" t="s">
        <v>374</v>
      </c>
      <c r="B7" s="609" t="s">
        <v>86</v>
      </c>
      <c r="C7" s="609"/>
      <c r="D7" s="609" t="s">
        <v>87</v>
      </c>
      <c r="E7" s="609"/>
      <c r="F7" s="609" t="s">
        <v>428</v>
      </c>
      <c r="G7" s="610"/>
      <c r="H7"/>
      <c r="I7"/>
      <c r="J7"/>
      <c r="K7"/>
      <c r="L7"/>
      <c r="M7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L7" s="30" t="s">
        <v>2</v>
      </c>
      <c r="AM7" s="33" t="s">
        <v>41</v>
      </c>
      <c r="AN7" s="30" t="s">
        <v>2</v>
      </c>
      <c r="AO7" s="31">
        <v>1691.8</v>
      </c>
      <c r="AP7" s="31" t="s">
        <v>2</v>
      </c>
      <c r="AQ7" s="31">
        <v>1346.3</v>
      </c>
      <c r="AR7" s="31" t="s">
        <v>2</v>
      </c>
      <c r="AS7" s="31">
        <v>345.5</v>
      </c>
      <c r="AT7" s="31" t="s">
        <v>2</v>
      </c>
    </row>
    <row r="8" spans="1:46" ht="13.5" thickBot="1">
      <c r="A8" s="290"/>
      <c r="B8" s="291">
        <v>2002</v>
      </c>
      <c r="C8" s="291">
        <v>2003</v>
      </c>
      <c r="D8" s="291">
        <v>2002</v>
      </c>
      <c r="E8" s="291">
        <v>2003</v>
      </c>
      <c r="F8" s="502" t="s">
        <v>424</v>
      </c>
      <c r="G8" s="502" t="s">
        <v>437</v>
      </c>
      <c r="H8"/>
      <c r="I8"/>
      <c r="J8"/>
      <c r="K8"/>
      <c r="L8"/>
      <c r="M8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L8" s="30" t="s">
        <v>2</v>
      </c>
      <c r="AM8" s="33" t="s">
        <v>43</v>
      </c>
      <c r="AN8" s="30" t="s">
        <v>2</v>
      </c>
      <c r="AO8" s="31">
        <v>1575.4</v>
      </c>
      <c r="AP8" s="31" t="s">
        <v>2</v>
      </c>
      <c r="AQ8" s="31">
        <v>1241.8</v>
      </c>
      <c r="AR8" s="31" t="s">
        <v>2</v>
      </c>
      <c r="AS8" s="31">
        <v>333.6</v>
      </c>
      <c r="AT8" s="31" t="s">
        <v>2</v>
      </c>
    </row>
    <row r="9" spans="1:46" ht="12.75">
      <c r="A9" s="85" t="s">
        <v>90</v>
      </c>
      <c r="B9" s="532">
        <v>142.15</v>
      </c>
      <c r="C9" s="532">
        <v>140.9</v>
      </c>
      <c r="D9" s="461">
        <v>138.125</v>
      </c>
      <c r="E9" s="532">
        <v>136.7</v>
      </c>
      <c r="F9" s="339">
        <v>4.075</v>
      </c>
      <c r="G9" s="339">
        <v>4.2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 s="340"/>
      <c r="AA9" s="340"/>
      <c r="AB9" s="340"/>
      <c r="AC9" s="340"/>
      <c r="AL9" s="30" t="s">
        <v>2</v>
      </c>
      <c r="AM9" s="32" t="s">
        <v>0</v>
      </c>
      <c r="AN9" s="32" t="s">
        <v>0</v>
      </c>
      <c r="AO9" s="32" t="s">
        <v>0</v>
      </c>
      <c r="AP9" s="32" t="s">
        <v>0</v>
      </c>
      <c r="AQ9" s="32" t="s">
        <v>0</v>
      </c>
      <c r="AR9" s="32" t="s">
        <v>0</v>
      </c>
      <c r="AS9" s="32" t="s">
        <v>0</v>
      </c>
      <c r="AT9" s="31" t="s">
        <v>2</v>
      </c>
    </row>
    <row r="10" spans="1:50" ht="12.75">
      <c r="A10" s="85" t="s">
        <v>313</v>
      </c>
      <c r="B10" s="532">
        <v>26.9</v>
      </c>
      <c r="C10" s="532">
        <v>27.3</v>
      </c>
      <c r="D10" s="462">
        <v>26.85</v>
      </c>
      <c r="E10" s="532">
        <v>27.15</v>
      </c>
      <c r="F10" s="339">
        <v>0.075</v>
      </c>
      <c r="G10" s="339">
        <v>0.2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340"/>
      <c r="AA10" s="340"/>
      <c r="AB10" s="340"/>
      <c r="AC10" s="340"/>
      <c r="AD10" s="35"/>
      <c r="AE10" s="35"/>
      <c r="AL10" s="30" t="s">
        <v>2</v>
      </c>
      <c r="AM10" s="33" t="s">
        <v>45</v>
      </c>
      <c r="AN10" s="30" t="s">
        <v>2</v>
      </c>
      <c r="AO10" s="31">
        <v>1406.8</v>
      </c>
      <c r="AP10" s="31" t="s">
        <v>2</v>
      </c>
      <c r="AQ10" s="31">
        <v>1108.5</v>
      </c>
      <c r="AR10" s="31" t="s">
        <v>2</v>
      </c>
      <c r="AS10" s="31">
        <v>298.2</v>
      </c>
      <c r="AT10" s="31" t="s">
        <v>2</v>
      </c>
      <c r="AX10" s="31"/>
    </row>
    <row r="11" spans="1:50" ht="12.75">
      <c r="A11" s="85" t="s">
        <v>91</v>
      </c>
      <c r="B11" s="532">
        <v>14.125</v>
      </c>
      <c r="C11" s="532">
        <v>13.5</v>
      </c>
      <c r="D11" s="473">
        <v>13.8</v>
      </c>
      <c r="E11" s="532">
        <v>13.45</v>
      </c>
      <c r="F11" s="339">
        <v>0.325</v>
      </c>
      <c r="G11" s="339">
        <v>0.1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340"/>
      <c r="AA11" s="340"/>
      <c r="AB11" s="340"/>
      <c r="AC11" s="340"/>
      <c r="AD11" s="35"/>
      <c r="AE11" s="35"/>
      <c r="AL11" s="30" t="s">
        <v>2</v>
      </c>
      <c r="AM11" s="33" t="s">
        <v>46</v>
      </c>
      <c r="AN11" s="30" t="s">
        <v>2</v>
      </c>
      <c r="AO11" s="31">
        <v>1186.7</v>
      </c>
      <c r="AP11" s="31" t="s">
        <v>2</v>
      </c>
      <c r="AQ11" s="36" t="s">
        <v>92</v>
      </c>
      <c r="AR11" s="31" t="s">
        <v>2</v>
      </c>
      <c r="AS11" s="36" t="s">
        <v>92</v>
      </c>
      <c r="AT11" s="31" t="s">
        <v>2</v>
      </c>
      <c r="AX11" s="31"/>
    </row>
    <row r="12" spans="1:46" ht="12.75">
      <c r="A12" s="85" t="s">
        <v>93</v>
      </c>
      <c r="B12" s="532">
        <v>17.775</v>
      </c>
      <c r="C12" s="532">
        <v>14</v>
      </c>
      <c r="D12" s="473">
        <v>17.45</v>
      </c>
      <c r="E12" s="473">
        <v>13.125</v>
      </c>
      <c r="F12" s="339">
        <v>0.3</v>
      </c>
      <c r="G12" s="339">
        <v>0.9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340"/>
      <c r="AA12" s="340"/>
      <c r="AB12" s="340"/>
      <c r="AC12" s="340"/>
      <c r="AD12" s="35"/>
      <c r="AE12" s="35"/>
      <c r="AL12" s="30" t="s">
        <v>2</v>
      </c>
      <c r="AM12" s="33" t="s">
        <v>47</v>
      </c>
      <c r="AN12" s="30" t="s">
        <v>2</v>
      </c>
      <c r="AO12" s="31">
        <v>1156.9</v>
      </c>
      <c r="AP12" s="31" t="s">
        <v>2</v>
      </c>
      <c r="AQ12" s="36" t="s">
        <v>28</v>
      </c>
      <c r="AR12" s="31" t="s">
        <v>2</v>
      </c>
      <c r="AS12" s="36" t="s">
        <v>28</v>
      </c>
      <c r="AT12" s="31" t="s">
        <v>2</v>
      </c>
    </row>
    <row r="13" spans="1:56" ht="12.75">
      <c r="A13" s="85" t="s">
        <v>310</v>
      </c>
      <c r="B13" s="532">
        <v>15.875</v>
      </c>
      <c r="C13" s="532">
        <v>14.5</v>
      </c>
      <c r="D13" s="473">
        <v>15.7</v>
      </c>
      <c r="E13" s="473">
        <v>14.2</v>
      </c>
      <c r="F13" s="339">
        <v>0.175</v>
      </c>
      <c r="G13" s="339">
        <v>0.4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340"/>
      <c r="AA13" s="340"/>
      <c r="AB13" s="340"/>
      <c r="AC13" s="340"/>
      <c r="AD13" s="35"/>
      <c r="AE13" s="35"/>
      <c r="AL13" s="30" t="s">
        <v>2</v>
      </c>
      <c r="AM13" s="33" t="s">
        <v>48</v>
      </c>
      <c r="AN13" s="30" t="s">
        <v>2</v>
      </c>
      <c r="AO13" s="31">
        <v>1112.1</v>
      </c>
      <c r="AP13" s="31" t="s">
        <v>2</v>
      </c>
      <c r="AQ13" s="31">
        <v>841</v>
      </c>
      <c r="AR13" s="31" t="s">
        <v>2</v>
      </c>
      <c r="AS13" s="31">
        <v>271.1</v>
      </c>
      <c r="AT13" s="31" t="s">
        <v>2</v>
      </c>
      <c r="AY13" s="32" t="s">
        <v>0</v>
      </c>
      <c r="AZ13" s="32" t="s">
        <v>0</v>
      </c>
      <c r="BA13" s="32" t="s">
        <v>0</v>
      </c>
      <c r="BB13" s="32" t="s">
        <v>0</v>
      </c>
      <c r="BC13" s="32" t="s">
        <v>0</v>
      </c>
      <c r="BD13" s="32" t="s">
        <v>0</v>
      </c>
    </row>
    <row r="14" spans="1:46" ht="12.75">
      <c r="A14" s="85" t="s">
        <v>312</v>
      </c>
      <c r="B14" s="532">
        <v>10.375</v>
      </c>
      <c r="C14" s="532">
        <v>7.4</v>
      </c>
      <c r="D14" s="463">
        <v>10.075</v>
      </c>
      <c r="E14" s="463">
        <v>7.325</v>
      </c>
      <c r="F14" s="339">
        <v>0.3</v>
      </c>
      <c r="G14" s="339">
        <v>0.1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340"/>
      <c r="AA14" s="340"/>
      <c r="AB14" s="340"/>
      <c r="AC14" s="340"/>
      <c r="AD14" s="35"/>
      <c r="AE14" s="35"/>
      <c r="AL14" s="30" t="s">
        <v>2</v>
      </c>
      <c r="AM14" s="33" t="s">
        <v>49</v>
      </c>
      <c r="AN14" s="30" t="s">
        <v>2</v>
      </c>
      <c r="AO14" s="31">
        <v>1099.6</v>
      </c>
      <c r="AP14" s="31" t="s">
        <v>2</v>
      </c>
      <c r="AQ14" s="31">
        <v>822.5</v>
      </c>
      <c r="AR14" s="31" t="s">
        <v>2</v>
      </c>
      <c r="AS14" s="31">
        <v>277.1</v>
      </c>
      <c r="AT14" s="31" t="s">
        <v>2</v>
      </c>
    </row>
    <row r="15" spans="1:46" ht="12.75">
      <c r="A15" s="85" t="s">
        <v>95</v>
      </c>
      <c r="B15" s="532">
        <v>35.075</v>
      </c>
      <c r="C15" s="532">
        <v>30.2</v>
      </c>
      <c r="D15" s="463">
        <v>34.2</v>
      </c>
      <c r="E15" s="463">
        <v>29.325</v>
      </c>
      <c r="F15" s="339">
        <v>0.8</v>
      </c>
      <c r="G15" s="339">
        <v>0.9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340"/>
      <c r="AA15" s="340"/>
      <c r="AB15" s="340"/>
      <c r="AC15" s="340"/>
      <c r="AD15" s="35"/>
      <c r="AE15" s="35"/>
      <c r="AL15" s="30" t="s">
        <v>2</v>
      </c>
      <c r="AM15" s="32" t="s">
        <v>0</v>
      </c>
      <c r="AN15" s="32" t="s">
        <v>0</v>
      </c>
      <c r="AO15" s="32" t="s">
        <v>0</v>
      </c>
      <c r="AP15" s="32" t="s">
        <v>0</v>
      </c>
      <c r="AQ15" s="32" t="s">
        <v>0</v>
      </c>
      <c r="AR15" s="32" t="s">
        <v>0</v>
      </c>
      <c r="AS15" s="32" t="s">
        <v>0</v>
      </c>
      <c r="AT15" s="31" t="s">
        <v>2</v>
      </c>
    </row>
    <row r="16" spans="1:46" ht="12.75">
      <c r="A16" s="85" t="s">
        <v>96</v>
      </c>
      <c r="B16" s="532">
        <v>72.1</v>
      </c>
      <c r="C16" s="532">
        <v>75.2</v>
      </c>
      <c r="D16" s="473">
        <v>70.125</v>
      </c>
      <c r="E16" s="473">
        <v>71.5</v>
      </c>
      <c r="F16" s="339">
        <v>2</v>
      </c>
      <c r="G16" s="339">
        <v>3.7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340"/>
      <c r="AA16" s="340"/>
      <c r="AB16" s="340"/>
      <c r="AC16" s="340"/>
      <c r="AD16" s="35"/>
      <c r="AE16" s="35"/>
      <c r="AL16" s="30" t="s">
        <v>2</v>
      </c>
      <c r="AM16" s="33" t="s">
        <v>50</v>
      </c>
      <c r="AN16" s="30" t="s">
        <v>2</v>
      </c>
      <c r="AO16" s="31">
        <v>1088.2</v>
      </c>
      <c r="AP16" s="31" t="s">
        <v>2</v>
      </c>
      <c r="AQ16" s="31">
        <v>800.7</v>
      </c>
      <c r="AR16" s="31" t="s">
        <v>2</v>
      </c>
      <c r="AS16" s="31">
        <v>287.5</v>
      </c>
      <c r="AT16" s="31" t="s">
        <v>2</v>
      </c>
    </row>
    <row r="17" spans="1:46" ht="12.75">
      <c r="A17" s="85" t="s">
        <v>97</v>
      </c>
      <c r="B17" s="532">
        <v>7.525</v>
      </c>
      <c r="C17" s="532">
        <v>8</v>
      </c>
      <c r="D17" s="463">
        <v>7.35</v>
      </c>
      <c r="E17" s="463">
        <v>7.75</v>
      </c>
      <c r="F17" s="339">
        <v>0.175</v>
      </c>
      <c r="G17" s="339">
        <v>0.3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340"/>
      <c r="AA17" s="340"/>
      <c r="AB17" s="340"/>
      <c r="AC17" s="340"/>
      <c r="AD17" s="35"/>
      <c r="AE17" s="35"/>
      <c r="AL17" s="30" t="s">
        <v>2</v>
      </c>
      <c r="AM17" s="33" t="s">
        <v>88</v>
      </c>
      <c r="AN17" s="30" t="s">
        <v>2</v>
      </c>
      <c r="AO17" s="31">
        <v>1029.7</v>
      </c>
      <c r="AP17" s="31" t="s">
        <v>2</v>
      </c>
      <c r="AQ17" s="31">
        <v>757.9</v>
      </c>
      <c r="AR17" s="31" t="s">
        <v>2</v>
      </c>
      <c r="AS17" s="31">
        <v>271.8</v>
      </c>
      <c r="AT17" s="31" t="s">
        <v>2</v>
      </c>
    </row>
    <row r="18" spans="1:46" ht="12.75">
      <c r="A18" s="85" t="s">
        <v>98</v>
      </c>
      <c r="B18" s="532">
        <v>90.725</v>
      </c>
      <c r="C18" s="532">
        <v>87.9</v>
      </c>
      <c r="D18" s="473">
        <v>85.45</v>
      </c>
      <c r="E18" s="473">
        <v>84.25</v>
      </c>
      <c r="F18" s="339">
        <v>5.175</v>
      </c>
      <c r="G18" s="339">
        <v>3.6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340"/>
      <c r="AA18" s="340"/>
      <c r="AB18" s="340"/>
      <c r="AC18" s="340"/>
      <c r="AD18" s="35"/>
      <c r="AE18" s="35"/>
      <c r="AL18" s="30" t="s">
        <v>2</v>
      </c>
      <c r="AM18" s="33" t="s">
        <v>89</v>
      </c>
      <c r="AN18" s="30" t="s">
        <v>2</v>
      </c>
      <c r="AO18" s="31">
        <v>1031.8</v>
      </c>
      <c r="AP18" s="31" t="s">
        <v>2</v>
      </c>
      <c r="AQ18" s="31">
        <v>726.9</v>
      </c>
      <c r="AR18" s="31" t="s">
        <v>2</v>
      </c>
      <c r="AS18" s="31">
        <v>298.4</v>
      </c>
      <c r="AT18" s="31" t="s">
        <v>2</v>
      </c>
    </row>
    <row r="19" spans="1:46" ht="12.75">
      <c r="A19" s="85" t="s">
        <v>309</v>
      </c>
      <c r="B19" s="532">
        <v>18.625</v>
      </c>
      <c r="C19" s="532">
        <v>15.8</v>
      </c>
      <c r="D19" s="473">
        <v>18.25</v>
      </c>
      <c r="E19" s="473">
        <v>15.075</v>
      </c>
      <c r="F19" s="339">
        <v>0.4</v>
      </c>
      <c r="G19" s="339">
        <v>0.7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340"/>
      <c r="AA19" s="340"/>
      <c r="AB19" s="340"/>
      <c r="AC19" s="340"/>
      <c r="AD19" s="35"/>
      <c r="AE19" s="35"/>
      <c r="AL19" s="30" t="s">
        <v>2</v>
      </c>
      <c r="AM19" s="33" t="s">
        <v>99</v>
      </c>
      <c r="AN19" s="30" t="s">
        <v>2</v>
      </c>
      <c r="AO19" s="31"/>
      <c r="AP19" s="31" t="s">
        <v>2</v>
      </c>
      <c r="AQ19" s="31"/>
      <c r="AR19" s="31" t="s">
        <v>2</v>
      </c>
      <c r="AS19" s="31"/>
      <c r="AT19" s="31" t="s">
        <v>2</v>
      </c>
    </row>
    <row r="20" spans="1:46" ht="12.75">
      <c r="A20" s="85" t="s">
        <v>100</v>
      </c>
      <c r="B20" s="532">
        <v>65.35</v>
      </c>
      <c r="C20" s="532">
        <v>67.4</v>
      </c>
      <c r="D20" s="473">
        <v>61.275</v>
      </c>
      <c r="E20" s="473">
        <v>62.025</v>
      </c>
      <c r="F20" s="339">
        <v>4.05</v>
      </c>
      <c r="G20" s="339">
        <v>5.4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340"/>
      <c r="AA20" s="340"/>
      <c r="AB20" s="340"/>
      <c r="AC20" s="340"/>
      <c r="AD20" s="35"/>
      <c r="AE20" s="35"/>
      <c r="AL20" s="30" t="s">
        <v>2</v>
      </c>
      <c r="AN20" s="30" t="s">
        <v>2</v>
      </c>
      <c r="AO20" s="31"/>
      <c r="AP20" s="31" t="s">
        <v>2</v>
      </c>
      <c r="AQ20" s="31"/>
      <c r="AR20" s="31" t="s">
        <v>2</v>
      </c>
      <c r="AS20" s="31"/>
      <c r="AT20" s="31" t="s">
        <v>2</v>
      </c>
    </row>
    <row r="21" spans="1:46" ht="12.75">
      <c r="A21" s="85" t="s">
        <v>101</v>
      </c>
      <c r="B21" s="532">
        <v>78.5</v>
      </c>
      <c r="C21" s="532">
        <v>75.5</v>
      </c>
      <c r="D21" s="463">
        <v>70.975</v>
      </c>
      <c r="E21" s="463">
        <v>68.175</v>
      </c>
      <c r="F21" s="339">
        <v>7.55</v>
      </c>
      <c r="G21" s="339">
        <v>7.3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340"/>
      <c r="AA21" s="340"/>
      <c r="AB21" s="340"/>
      <c r="AC21" s="340"/>
      <c r="AD21" s="35"/>
      <c r="AE21" s="35"/>
      <c r="AL21" s="32" t="s">
        <v>0</v>
      </c>
      <c r="AM21" s="32" t="s">
        <v>0</v>
      </c>
      <c r="AN21" s="32" t="s">
        <v>0</v>
      </c>
      <c r="AO21" s="37" t="s">
        <v>0</v>
      </c>
      <c r="AP21" s="37" t="s">
        <v>0</v>
      </c>
      <c r="AQ21" s="37" t="s">
        <v>0</v>
      </c>
      <c r="AR21" s="37" t="s">
        <v>0</v>
      </c>
      <c r="AS21" s="37" t="s">
        <v>0</v>
      </c>
      <c r="AT21" s="37" t="s">
        <v>0</v>
      </c>
    </row>
    <row r="22" spans="1:39" ht="12.75">
      <c r="A22" s="85" t="s">
        <v>311</v>
      </c>
      <c r="B22" s="532">
        <v>53.1</v>
      </c>
      <c r="C22" s="532">
        <v>53.3</v>
      </c>
      <c r="D22" s="473">
        <v>48.475</v>
      </c>
      <c r="E22" s="473">
        <v>49.025</v>
      </c>
      <c r="F22" s="339">
        <v>4.65</v>
      </c>
      <c r="G22" s="339">
        <v>4.3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340"/>
      <c r="AA22" s="340"/>
      <c r="AB22" s="340"/>
      <c r="AC22" s="340"/>
      <c r="AD22" s="35"/>
      <c r="AE22" s="35"/>
      <c r="AM22" s="30" t="s">
        <v>102</v>
      </c>
    </row>
    <row r="23" spans="1:31" ht="12.75">
      <c r="A23" s="85" t="s">
        <v>103</v>
      </c>
      <c r="B23" s="532">
        <v>63.35</v>
      </c>
      <c r="C23" s="532">
        <v>67.7</v>
      </c>
      <c r="D23" s="463">
        <v>48.05</v>
      </c>
      <c r="E23" s="463">
        <v>50.825</v>
      </c>
      <c r="F23" s="339">
        <v>15.325</v>
      </c>
      <c r="G23" s="339">
        <v>16.8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340"/>
      <c r="AA23" s="340"/>
      <c r="AB23" s="340"/>
      <c r="AC23" s="340"/>
      <c r="AD23" s="35"/>
      <c r="AE23" s="35"/>
    </row>
    <row r="24" spans="1:31" ht="12.75">
      <c r="A24" s="85" t="s">
        <v>104</v>
      </c>
      <c r="B24" s="533">
        <v>385.575</v>
      </c>
      <c r="C24" s="533">
        <v>377.3</v>
      </c>
      <c r="D24" s="463">
        <v>261.2</v>
      </c>
      <c r="E24" s="463">
        <v>256.425</v>
      </c>
      <c r="F24" s="339">
        <v>124.3</v>
      </c>
      <c r="G24" s="339">
        <v>120.9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340"/>
      <c r="AA24" s="340"/>
      <c r="AB24" s="340"/>
      <c r="AC24" s="340"/>
      <c r="AD24" s="35"/>
      <c r="AE24" s="35"/>
    </row>
    <row r="25" spans="1:31" ht="12.75">
      <c r="A25" s="85" t="s">
        <v>105</v>
      </c>
      <c r="B25" s="532">
        <v>37.625</v>
      </c>
      <c r="C25" s="532">
        <v>39.1</v>
      </c>
      <c r="D25" s="473">
        <v>33.65</v>
      </c>
      <c r="E25" s="473">
        <v>35.725</v>
      </c>
      <c r="F25" s="339">
        <v>3.95</v>
      </c>
      <c r="G25" s="339">
        <v>3.4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340"/>
      <c r="AA25" s="340"/>
      <c r="AB25" s="340"/>
      <c r="AC25" s="340"/>
      <c r="AD25" s="35"/>
      <c r="AE25" s="35"/>
    </row>
    <row r="26" spans="1:31" ht="12.75">
      <c r="A26" s="85" t="s">
        <v>106</v>
      </c>
      <c r="B26" s="532">
        <v>0.35</v>
      </c>
      <c r="C26" s="532">
        <v>0.175</v>
      </c>
      <c r="D26" s="463">
        <v>0.35</v>
      </c>
      <c r="E26" s="463">
        <v>0.15</v>
      </c>
      <c r="F26" s="339">
        <v>0</v>
      </c>
      <c r="G26" s="339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340"/>
      <c r="AA26" s="340"/>
      <c r="AB26" s="340"/>
      <c r="AC26" s="340"/>
      <c r="AD26" s="35"/>
      <c r="AE26" s="35"/>
    </row>
    <row r="27" spans="1:29" ht="12.75">
      <c r="A27" s="85"/>
      <c r="B27" s="349"/>
      <c r="C27" s="349"/>
      <c r="D27" s="474"/>
      <c r="E27" s="474"/>
      <c r="F27" s="86"/>
      <c r="G27" s="8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340"/>
      <c r="AA27" s="340"/>
      <c r="AB27" s="340"/>
      <c r="AC27" s="340"/>
    </row>
    <row r="28" spans="1:31" ht="13.5" thickBot="1">
      <c r="A28" s="292" t="s">
        <v>39</v>
      </c>
      <c r="B28" s="350">
        <f>SUM(B9:B26)</f>
        <v>1135.1</v>
      </c>
      <c r="C28" s="350">
        <f>SUM(C9:C26)</f>
        <v>1115.175</v>
      </c>
      <c r="D28" s="475">
        <f>SUM(D9:D26)</f>
        <v>961.3499999999999</v>
      </c>
      <c r="E28" s="475">
        <f>SUM(E9:E26)</f>
        <v>942.2</v>
      </c>
      <c r="F28" s="405">
        <f>SUM(F9:F27)</f>
        <v>173.625</v>
      </c>
      <c r="G28" s="405">
        <f>SUM(G9:G26)</f>
        <v>173.20000000000002</v>
      </c>
      <c r="H28"/>
      <c r="I28"/>
      <c r="J28"/>
      <c r="K28"/>
      <c r="L28"/>
      <c r="M28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5"/>
      <c r="AE28" s="35"/>
    </row>
    <row r="29" spans="1:29" ht="12.75">
      <c r="A29" s="568" t="s">
        <v>443</v>
      </c>
      <c r="B29" s="34"/>
      <c r="C29" s="34"/>
      <c r="D29" s="34"/>
      <c r="E29" s="34"/>
      <c r="F29" s="34"/>
      <c r="G29" s="34"/>
      <c r="H29"/>
      <c r="I29"/>
      <c r="J29"/>
      <c r="K29"/>
      <c r="L29"/>
      <c r="M29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</row>
    <row r="30" ht="12.75">
      <c r="A30" t="s">
        <v>398</v>
      </c>
    </row>
    <row r="31" ht="12.75">
      <c r="A31" t="s">
        <v>397</v>
      </c>
    </row>
    <row r="32" spans="1:29" ht="12.75">
      <c r="A32" s="30" t="s">
        <v>308</v>
      </c>
      <c r="B32" s="500"/>
      <c r="C32" s="500"/>
      <c r="E32" s="34"/>
      <c r="G32" s="34"/>
      <c r="H32"/>
      <c r="I32"/>
      <c r="J32"/>
      <c r="K32"/>
      <c r="L32"/>
      <c r="M32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</row>
    <row r="33" spans="2:29" ht="12.75">
      <c r="B33" s="476"/>
      <c r="C33" s="476"/>
      <c r="D33" s="476"/>
      <c r="E33" s="476"/>
      <c r="F33" s="476"/>
      <c r="G33" s="476"/>
      <c r="H33"/>
      <c r="I33"/>
      <c r="J33"/>
      <c r="K33"/>
      <c r="L33"/>
      <c r="M33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</row>
    <row r="34" spans="1:29" ht="12.75">
      <c r="A34"/>
      <c r="B34" s="340"/>
      <c r="C34" s="340"/>
      <c r="D34" s="340"/>
      <c r="E34"/>
      <c r="F34"/>
      <c r="G34"/>
      <c r="H34"/>
      <c r="I34"/>
      <c r="J34"/>
      <c r="K34"/>
      <c r="L34"/>
      <c r="M34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</row>
    <row r="35" spans="1:29" ht="12.75">
      <c r="A35"/>
      <c r="B35" s="340"/>
      <c r="C35" s="340"/>
      <c r="D35" s="340"/>
      <c r="E35"/>
      <c r="F35"/>
      <c r="G35"/>
      <c r="H35"/>
      <c r="I35"/>
      <c r="J35"/>
      <c r="K35"/>
      <c r="L35"/>
      <c r="M35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</row>
    <row r="36" spans="1:29" ht="12.75">
      <c r="A36" s="456"/>
      <c r="B36" s="340"/>
      <c r="C36" s="340"/>
      <c r="D36" s="340"/>
      <c r="E36" s="456"/>
      <c r="F36" s="456"/>
      <c r="G36" s="456"/>
      <c r="H36"/>
      <c r="I36"/>
      <c r="J36"/>
      <c r="K36"/>
      <c r="L36"/>
      <c r="M36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</row>
    <row r="37" spans="1:29" ht="12.75">
      <c r="A37" s="456"/>
      <c r="B37" s="340"/>
      <c r="C37" s="340"/>
      <c r="D37" s="340"/>
      <c r="E37" s="456"/>
      <c r="F37" s="456"/>
      <c r="G37" s="456"/>
      <c r="H37"/>
      <c r="I37"/>
      <c r="J37"/>
      <c r="K37"/>
      <c r="L37"/>
      <c r="M37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</row>
    <row r="38" spans="1:29" ht="12.75">
      <c r="A38"/>
      <c r="B38" s="340"/>
      <c r="C38" s="340"/>
      <c r="D38" s="340"/>
      <c r="E38"/>
      <c r="F38"/>
      <c r="G38"/>
      <c r="H38"/>
      <c r="I38"/>
      <c r="J38"/>
      <c r="K38"/>
      <c r="L38"/>
      <c r="M38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</row>
    <row r="39" spans="1:29" ht="12.75">
      <c r="A39"/>
      <c r="B39" s="340"/>
      <c r="C39" s="340"/>
      <c r="D39" s="340"/>
      <c r="E39"/>
      <c r="F39"/>
      <c r="G39"/>
      <c r="H39"/>
      <c r="I39"/>
      <c r="J39"/>
      <c r="K39"/>
      <c r="L39"/>
      <c r="M39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</row>
    <row r="40" spans="1:29" ht="12.75">
      <c r="A40"/>
      <c r="B40" s="340"/>
      <c r="C40" s="340"/>
      <c r="D40" s="340"/>
      <c r="E40"/>
      <c r="F40"/>
      <c r="G40"/>
      <c r="H40"/>
      <c r="I40"/>
      <c r="J40"/>
      <c r="K40"/>
      <c r="L40"/>
      <c r="M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</row>
    <row r="41" spans="1:29" ht="12.75">
      <c r="A41"/>
      <c r="B41" s="340"/>
      <c r="C41" s="340"/>
      <c r="D41" s="340"/>
      <c r="E41" s="456"/>
      <c r="F41" s="456"/>
      <c r="G41" s="456"/>
      <c r="H41"/>
      <c r="I41"/>
      <c r="J41"/>
      <c r="K41"/>
      <c r="L41"/>
      <c r="M41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</row>
    <row r="42" spans="1:29" ht="12.75">
      <c r="A42"/>
      <c r="B42" s="340"/>
      <c r="C42" s="340"/>
      <c r="D42" s="340"/>
      <c r="E42"/>
      <c r="F42"/>
      <c r="G42"/>
      <c r="H42"/>
      <c r="I42"/>
      <c r="J42"/>
      <c r="K42"/>
      <c r="L42"/>
      <c r="M42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</row>
    <row r="43" spans="1:29" ht="12.75">
      <c r="A43"/>
      <c r="B43" s="340"/>
      <c r="C43" s="340"/>
      <c r="D43" s="340"/>
      <c r="E43"/>
      <c r="F43"/>
      <c r="G43"/>
      <c r="H43"/>
      <c r="I43"/>
      <c r="J43"/>
      <c r="K43"/>
      <c r="L43"/>
      <c r="M43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</row>
    <row r="44" spans="1:29" ht="12.75">
      <c r="A44"/>
      <c r="B44" s="340"/>
      <c r="C44" s="340"/>
      <c r="D44" s="340"/>
      <c r="E44"/>
      <c r="F44"/>
      <c r="G44"/>
      <c r="H44"/>
      <c r="I44"/>
      <c r="J44"/>
      <c r="K44"/>
      <c r="L44"/>
      <c r="M44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</row>
    <row r="45" spans="1:29" ht="12.75">
      <c r="A45"/>
      <c r="B45" s="340"/>
      <c r="C45" s="340"/>
      <c r="D45" s="340"/>
      <c r="E45"/>
      <c r="F45"/>
      <c r="G45"/>
      <c r="H45"/>
      <c r="I45"/>
      <c r="J45"/>
      <c r="K45"/>
      <c r="L45"/>
      <c r="M45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</row>
    <row r="46" spans="1:19" ht="12.75">
      <c r="A46"/>
      <c r="B46" s="340"/>
      <c r="C46" s="340"/>
      <c r="D46" s="340"/>
      <c r="E46" s="456"/>
      <c r="F46" s="456"/>
      <c r="G46" s="456"/>
      <c r="H46"/>
      <c r="I46"/>
      <c r="J46"/>
      <c r="K46"/>
      <c r="L46"/>
      <c r="M46"/>
      <c r="N46" s="456"/>
      <c r="O46" s="456"/>
      <c r="P46" s="456"/>
      <c r="Q46" s="456"/>
      <c r="R46" s="456"/>
      <c r="S46" s="456"/>
    </row>
    <row r="47" spans="1:19" ht="12.75">
      <c r="A47"/>
      <c r="B47" s="340"/>
      <c r="C47" s="340"/>
      <c r="D47" s="340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 s="340"/>
      <c r="C48" s="340"/>
      <c r="D48" s="340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 s="340"/>
      <c r="C49" s="340"/>
      <c r="D49" s="340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 s="340"/>
      <c r="C50" s="340"/>
      <c r="D50" s="34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 s="340"/>
      <c r="C51" s="340"/>
      <c r="D51" s="340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3" ht="12.75">
      <c r="C52" s="476"/>
      <c r="D52" s="476"/>
      <c r="H52"/>
      <c r="I52"/>
      <c r="J52"/>
      <c r="K52"/>
      <c r="L52"/>
      <c r="M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 s="456"/>
      <c r="C55" s="456"/>
      <c r="D55" s="456"/>
      <c r="E55" s="456"/>
      <c r="F55" s="456"/>
      <c r="G55" s="456"/>
      <c r="H55"/>
      <c r="I55"/>
      <c r="J55"/>
      <c r="K55"/>
      <c r="L55"/>
      <c r="M55"/>
      <c r="N55" s="456"/>
      <c r="O55" s="456"/>
      <c r="P55" s="456"/>
      <c r="Q55" s="456"/>
      <c r="R55" s="456"/>
      <c r="S55" s="456"/>
    </row>
    <row r="56" spans="1:19" ht="12.75">
      <c r="A56"/>
      <c r="B56" s="456"/>
      <c r="C56" s="456"/>
      <c r="D56" s="456"/>
      <c r="E56" s="456"/>
      <c r="F56" s="456"/>
      <c r="G56" s="456"/>
      <c r="H56"/>
      <c r="I56"/>
      <c r="J56"/>
      <c r="K56"/>
      <c r="L56"/>
      <c r="M56"/>
      <c r="N56" s="456"/>
      <c r="O56" s="456"/>
      <c r="P56" s="456"/>
      <c r="Q56" s="456"/>
      <c r="R56" s="456"/>
      <c r="S56" s="4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ht="12.75">
      <c r="K58" s="35"/>
    </row>
    <row r="59" ht="12.75">
      <c r="K59" s="35"/>
    </row>
    <row r="60" ht="12.75">
      <c r="K60" s="35"/>
    </row>
    <row r="61" ht="12.75">
      <c r="K61" s="35"/>
    </row>
    <row r="62" ht="12.75">
      <c r="K62" s="35"/>
    </row>
    <row r="63" ht="12.75">
      <c r="K63" s="35"/>
    </row>
    <row r="64" ht="12.75">
      <c r="K64" s="35"/>
    </row>
    <row r="65" ht="12.75">
      <c r="K65" s="35"/>
    </row>
    <row r="66" ht="12.75">
      <c r="K66" s="35"/>
    </row>
    <row r="85" ht="12.75">
      <c r="A85" s="33"/>
    </row>
    <row r="88" ht="12.75">
      <c r="A88" s="33"/>
    </row>
    <row r="91" ht="12.75">
      <c r="A91" s="33"/>
    </row>
  </sheetData>
  <mergeCells count="7">
    <mergeCell ref="A1:G1"/>
    <mergeCell ref="A4:G4"/>
    <mergeCell ref="A3:G3"/>
    <mergeCell ref="B7:C7"/>
    <mergeCell ref="D7:E7"/>
    <mergeCell ref="F7:G7"/>
    <mergeCell ref="B6:G6"/>
  </mergeCells>
  <printOptions horizontalCentered="1"/>
  <pageMargins left="0.75" right="0.75" top="0.5905511811023623" bottom="1" header="0" footer="0"/>
  <pageSetup horizontalDpi="600" verticalDpi="600" orientation="portrait" paperSize="9" scale="5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84"/>
      <c r="M1" s="184"/>
    </row>
    <row r="2" spans="1:12" ht="12.75">
      <c r="A2" s="30"/>
      <c r="B2" s="30"/>
      <c r="C2" s="30"/>
      <c r="D2" s="30"/>
      <c r="E2" s="30"/>
      <c r="F2" s="30"/>
      <c r="G2" s="30"/>
      <c r="H2" s="34"/>
      <c r="I2" s="30"/>
      <c r="J2" s="30"/>
      <c r="K2" s="34"/>
      <c r="L2" s="30"/>
    </row>
    <row r="3" spans="1:12" ht="15">
      <c r="A3" s="620" t="s">
        <v>448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30"/>
    </row>
    <row r="4" spans="1:12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8"/>
      <c r="L4" s="30"/>
    </row>
    <row r="5" spans="1:12" ht="12.75" customHeight="1">
      <c r="A5" s="83"/>
      <c r="B5" s="609" t="s">
        <v>342</v>
      </c>
      <c r="C5" s="609"/>
      <c r="D5" s="609"/>
      <c r="E5" s="609"/>
      <c r="F5" s="609"/>
      <c r="G5" s="609"/>
      <c r="H5" s="89"/>
      <c r="I5" s="621" t="s">
        <v>343</v>
      </c>
      <c r="J5" s="621"/>
      <c r="K5" s="618"/>
      <c r="L5" s="30"/>
    </row>
    <row r="6" spans="1:12" ht="15" customHeight="1">
      <c r="A6" s="85"/>
      <c r="B6" s="612"/>
      <c r="C6" s="612"/>
      <c r="D6" s="612"/>
      <c r="E6" s="612"/>
      <c r="F6" s="618"/>
      <c r="G6" s="619"/>
      <c r="H6" s="90" t="s">
        <v>107</v>
      </c>
      <c r="I6" s="615"/>
      <c r="J6" s="615"/>
      <c r="K6" s="616"/>
      <c r="L6" s="30"/>
    </row>
    <row r="7" spans="1:12" ht="12.75">
      <c r="A7" s="84" t="s">
        <v>108</v>
      </c>
      <c r="B7" s="612" t="s">
        <v>344</v>
      </c>
      <c r="C7" s="612"/>
      <c r="D7" s="612" t="s">
        <v>345</v>
      </c>
      <c r="E7" s="612"/>
      <c r="F7" s="613" t="s">
        <v>346</v>
      </c>
      <c r="G7" s="614"/>
      <c r="H7" s="90" t="s">
        <v>109</v>
      </c>
      <c r="I7" s="464"/>
      <c r="J7" s="90"/>
      <c r="K7" s="404"/>
      <c r="L7" s="30"/>
    </row>
    <row r="8" spans="1:12" ht="12.75">
      <c r="A8" s="84" t="s">
        <v>110</v>
      </c>
      <c r="B8" s="615"/>
      <c r="C8" s="615"/>
      <c r="D8" s="616"/>
      <c r="E8" s="617"/>
      <c r="F8" s="616"/>
      <c r="G8" s="617"/>
      <c r="H8" s="465"/>
      <c r="I8" s="90"/>
      <c r="J8" s="90" t="s">
        <v>347</v>
      </c>
      <c r="K8" s="424" t="s">
        <v>347</v>
      </c>
      <c r="L8" s="30"/>
    </row>
    <row r="9" spans="1:12" ht="12.75">
      <c r="A9" s="1"/>
      <c r="B9" s="466"/>
      <c r="C9" s="403" t="s">
        <v>348</v>
      </c>
      <c r="D9" s="466"/>
      <c r="E9" s="403" t="s">
        <v>348</v>
      </c>
      <c r="F9" s="466"/>
      <c r="G9" s="403"/>
      <c r="H9" s="403" t="s">
        <v>409</v>
      </c>
      <c r="I9" s="90" t="s">
        <v>4</v>
      </c>
      <c r="J9" s="90" t="s">
        <v>315</v>
      </c>
      <c r="K9" s="91" t="s">
        <v>109</v>
      </c>
      <c r="L9" s="30"/>
    </row>
    <row r="10" spans="1:11" ht="12.75">
      <c r="A10" s="467"/>
      <c r="B10" s="90" t="s">
        <v>4</v>
      </c>
      <c r="C10" s="90" t="s">
        <v>349</v>
      </c>
      <c r="D10" s="90" t="s">
        <v>4</v>
      </c>
      <c r="E10" s="90" t="s">
        <v>349</v>
      </c>
      <c r="F10" s="90" t="s">
        <v>4</v>
      </c>
      <c r="G10" s="425">
        <v>1</v>
      </c>
      <c r="H10" s="90" t="s">
        <v>410</v>
      </c>
      <c r="I10" s="464"/>
      <c r="J10" s="90"/>
      <c r="K10" s="468"/>
    </row>
    <row r="11" spans="1:11" ht="13.5" thickBot="1">
      <c r="A11" s="290"/>
      <c r="B11" s="469"/>
      <c r="C11" s="291" t="s">
        <v>350</v>
      </c>
      <c r="D11" s="469"/>
      <c r="E11" s="291" t="s">
        <v>350</v>
      </c>
      <c r="F11" s="291"/>
      <c r="G11" s="426"/>
      <c r="H11" s="291"/>
      <c r="I11" s="470"/>
      <c r="J11" s="470"/>
      <c r="K11" s="471"/>
    </row>
    <row r="12" spans="1:11" ht="12.75">
      <c r="A12" s="85" t="s">
        <v>90</v>
      </c>
      <c r="B12" s="242">
        <v>263034</v>
      </c>
      <c r="C12" s="242">
        <v>211836</v>
      </c>
      <c r="D12" s="242">
        <v>203055</v>
      </c>
      <c r="E12" s="242">
        <v>144369</v>
      </c>
      <c r="F12" s="242">
        <v>12151</v>
      </c>
      <c r="G12" s="242">
        <v>4288</v>
      </c>
      <c r="H12" s="242">
        <v>868.996</v>
      </c>
      <c r="I12" s="346">
        <v>270053</v>
      </c>
      <c r="J12" s="346">
        <v>8555</v>
      </c>
      <c r="K12" s="427">
        <v>47007</v>
      </c>
    </row>
    <row r="13" spans="1:11" ht="12.75">
      <c r="A13" s="85" t="s">
        <v>313</v>
      </c>
      <c r="B13" s="242">
        <v>42466</v>
      </c>
      <c r="C13" s="242">
        <v>36074</v>
      </c>
      <c r="D13" s="242">
        <v>30493</v>
      </c>
      <c r="E13" s="242">
        <v>22114</v>
      </c>
      <c r="F13" s="242">
        <v>2452</v>
      </c>
      <c r="G13" s="242">
        <v>1428</v>
      </c>
      <c r="H13" s="242">
        <v>70.873</v>
      </c>
      <c r="I13" s="346">
        <v>43510</v>
      </c>
      <c r="J13" s="346">
        <v>1401</v>
      </c>
      <c r="K13" s="400">
        <v>4249</v>
      </c>
    </row>
    <row r="14" spans="1:11" ht="12.75">
      <c r="A14" s="85" t="s">
        <v>91</v>
      </c>
      <c r="B14" s="242">
        <v>17224</v>
      </c>
      <c r="C14" s="242">
        <v>14294</v>
      </c>
      <c r="D14" s="242">
        <v>9529</v>
      </c>
      <c r="E14" s="242">
        <v>6933</v>
      </c>
      <c r="F14" s="242">
        <v>3074</v>
      </c>
      <c r="G14" s="242">
        <v>1358</v>
      </c>
      <c r="H14" s="242">
        <v>44.593</v>
      </c>
      <c r="I14" s="346">
        <v>18461</v>
      </c>
      <c r="J14" s="346">
        <v>1649</v>
      </c>
      <c r="K14" s="400">
        <v>3131</v>
      </c>
    </row>
    <row r="15" spans="1:11" ht="12.75">
      <c r="A15" s="85" t="s">
        <v>93</v>
      </c>
      <c r="B15" s="242">
        <v>38021</v>
      </c>
      <c r="C15" s="242">
        <v>26497</v>
      </c>
      <c r="D15" s="242">
        <v>27326</v>
      </c>
      <c r="E15" s="242">
        <v>15319</v>
      </c>
      <c r="F15" s="242">
        <v>4338</v>
      </c>
      <c r="G15" s="242">
        <v>1564</v>
      </c>
      <c r="H15" s="242">
        <v>155.267</v>
      </c>
      <c r="I15" s="346">
        <v>39956</v>
      </c>
      <c r="J15" s="346">
        <v>2689</v>
      </c>
      <c r="K15" s="400">
        <v>2857</v>
      </c>
    </row>
    <row r="16" spans="1:11" ht="12.75">
      <c r="A16" s="85" t="s">
        <v>394</v>
      </c>
      <c r="B16" s="242">
        <v>23583</v>
      </c>
      <c r="C16" s="242">
        <v>17042</v>
      </c>
      <c r="D16" s="242">
        <v>13731</v>
      </c>
      <c r="E16" s="242">
        <v>6174</v>
      </c>
      <c r="F16" s="242">
        <v>4719</v>
      </c>
      <c r="G16" s="242">
        <v>2301</v>
      </c>
      <c r="H16" s="242">
        <v>402.648</v>
      </c>
      <c r="I16" s="351">
        <v>25406</v>
      </c>
      <c r="J16" s="346">
        <v>2740</v>
      </c>
      <c r="K16" s="400">
        <v>3260</v>
      </c>
    </row>
    <row r="17" spans="1:11" ht="12.75">
      <c r="A17" s="85" t="s">
        <v>94</v>
      </c>
      <c r="B17" s="242">
        <v>18223</v>
      </c>
      <c r="C17" s="242">
        <v>11888</v>
      </c>
      <c r="D17" s="242">
        <v>20312</v>
      </c>
      <c r="E17" s="242">
        <v>9163</v>
      </c>
      <c r="F17" s="242">
        <v>4007</v>
      </c>
      <c r="G17" s="242">
        <v>1457</v>
      </c>
      <c r="H17" s="242">
        <v>277.241</v>
      </c>
      <c r="I17" s="346">
        <v>19415</v>
      </c>
      <c r="J17" s="346">
        <v>1767</v>
      </c>
      <c r="K17" s="400">
        <v>5179</v>
      </c>
    </row>
    <row r="18" spans="1:11" ht="12.75">
      <c r="A18" s="85" t="s">
        <v>95</v>
      </c>
      <c r="B18" s="242">
        <v>74544</v>
      </c>
      <c r="C18" s="242">
        <v>48026</v>
      </c>
      <c r="D18" s="242">
        <v>36817</v>
      </c>
      <c r="E18" s="242">
        <v>20497</v>
      </c>
      <c r="F18" s="242">
        <v>12575</v>
      </c>
      <c r="G18" s="242">
        <v>6722</v>
      </c>
      <c r="H18" s="242">
        <v>921.92</v>
      </c>
      <c r="I18" s="346">
        <v>80021</v>
      </c>
      <c r="J18" s="346">
        <v>7915</v>
      </c>
      <c r="K18" s="400">
        <v>15155</v>
      </c>
    </row>
    <row r="19" spans="1:11" ht="12.75">
      <c r="A19" s="85" t="s">
        <v>96</v>
      </c>
      <c r="B19" s="242">
        <v>72173</v>
      </c>
      <c r="C19" s="242">
        <v>47739</v>
      </c>
      <c r="D19" s="242">
        <v>54444</v>
      </c>
      <c r="E19" s="242">
        <v>32671</v>
      </c>
      <c r="F19" s="242">
        <v>19290</v>
      </c>
      <c r="G19" s="242">
        <v>13096</v>
      </c>
      <c r="H19" s="242">
        <v>1907.353</v>
      </c>
      <c r="I19" s="346">
        <v>77839</v>
      </c>
      <c r="J19" s="346">
        <v>10198</v>
      </c>
      <c r="K19" s="400">
        <v>20345</v>
      </c>
    </row>
    <row r="20" spans="1:11" ht="12.75">
      <c r="A20" s="85" t="s">
        <v>314</v>
      </c>
      <c r="B20" s="242">
        <v>18915</v>
      </c>
      <c r="C20" s="242">
        <v>11536</v>
      </c>
      <c r="D20" s="242">
        <v>11383</v>
      </c>
      <c r="E20" s="242">
        <v>6403</v>
      </c>
      <c r="F20" s="242">
        <v>2934</v>
      </c>
      <c r="G20" s="242">
        <v>2040</v>
      </c>
      <c r="H20" s="242">
        <v>197.952</v>
      </c>
      <c r="I20" s="346">
        <v>19788</v>
      </c>
      <c r="J20" s="346">
        <v>1765</v>
      </c>
      <c r="K20" s="400">
        <v>5185</v>
      </c>
    </row>
    <row r="21" spans="1:11" ht="12.75">
      <c r="A21" s="85" t="s">
        <v>98</v>
      </c>
      <c r="B21" s="242">
        <v>165357</v>
      </c>
      <c r="C21" s="242">
        <v>126388</v>
      </c>
      <c r="D21" s="242">
        <v>74352</v>
      </c>
      <c r="E21" s="242">
        <v>48838</v>
      </c>
      <c r="F21" s="242">
        <v>25071</v>
      </c>
      <c r="G21" s="242">
        <v>12486</v>
      </c>
      <c r="H21" s="242">
        <v>950.703</v>
      </c>
      <c r="I21" s="346">
        <v>175454</v>
      </c>
      <c r="J21" s="346">
        <v>15496</v>
      </c>
      <c r="K21" s="400">
        <v>17874</v>
      </c>
    </row>
    <row r="22" spans="1:11" ht="12.75">
      <c r="A22" s="85" t="s">
        <v>309</v>
      </c>
      <c r="B22" s="242">
        <v>15994</v>
      </c>
      <c r="C22" s="242">
        <v>10775</v>
      </c>
      <c r="D22" s="242">
        <v>10248</v>
      </c>
      <c r="E22" s="242">
        <v>4743</v>
      </c>
      <c r="F22" s="242">
        <v>3146</v>
      </c>
      <c r="G22" s="242">
        <v>2036</v>
      </c>
      <c r="H22" s="242">
        <v>204.462</v>
      </c>
      <c r="I22" s="346">
        <v>16939</v>
      </c>
      <c r="J22" s="346">
        <v>1632</v>
      </c>
      <c r="K22" s="400">
        <v>4480</v>
      </c>
    </row>
    <row r="23" spans="1:11" ht="12.75">
      <c r="A23" s="85" t="s">
        <v>100</v>
      </c>
      <c r="B23" s="242">
        <v>190459</v>
      </c>
      <c r="C23" s="242">
        <v>126588</v>
      </c>
      <c r="D23" s="242">
        <v>184126</v>
      </c>
      <c r="E23" s="242">
        <v>93823</v>
      </c>
      <c r="F23" s="242">
        <v>25434</v>
      </c>
      <c r="G23" s="242">
        <v>14925</v>
      </c>
      <c r="H23" s="242">
        <v>3740.172</v>
      </c>
      <c r="I23" s="346">
        <v>197668</v>
      </c>
      <c r="J23" s="346">
        <v>14459</v>
      </c>
      <c r="K23" s="400">
        <v>86944</v>
      </c>
    </row>
    <row r="24" spans="1:11" ht="12.75">
      <c r="A24" s="85" t="s">
        <v>101</v>
      </c>
      <c r="B24" s="242">
        <v>222454</v>
      </c>
      <c r="C24" s="242">
        <v>125473</v>
      </c>
      <c r="D24" s="242">
        <v>133615</v>
      </c>
      <c r="E24" s="242">
        <v>61447</v>
      </c>
      <c r="F24" s="242">
        <v>14552</v>
      </c>
      <c r="G24" s="242">
        <v>5631</v>
      </c>
      <c r="H24" s="242">
        <v>4427.907</v>
      </c>
      <c r="I24" s="346">
        <v>227676</v>
      </c>
      <c r="J24" s="346">
        <v>9033</v>
      </c>
      <c r="K24" s="400">
        <v>110092</v>
      </c>
    </row>
    <row r="25" spans="1:11" ht="12.75">
      <c r="A25" s="85" t="s">
        <v>311</v>
      </c>
      <c r="B25" s="242">
        <v>58099</v>
      </c>
      <c r="C25" s="242">
        <v>33616</v>
      </c>
      <c r="D25" s="242">
        <v>42093</v>
      </c>
      <c r="E25" s="242">
        <v>19288</v>
      </c>
      <c r="F25" s="242">
        <v>7630</v>
      </c>
      <c r="G25" s="242">
        <v>4534</v>
      </c>
      <c r="H25" s="242">
        <v>6344.833</v>
      </c>
      <c r="I25" s="346">
        <v>59974</v>
      </c>
      <c r="J25" s="346">
        <v>3157</v>
      </c>
      <c r="K25" s="400">
        <v>28113</v>
      </c>
    </row>
    <row r="26" spans="1:12" ht="12.75">
      <c r="A26" s="85" t="s">
        <v>103</v>
      </c>
      <c r="B26" s="242">
        <v>107838</v>
      </c>
      <c r="C26" s="242">
        <v>74784</v>
      </c>
      <c r="D26" s="242">
        <v>65716</v>
      </c>
      <c r="E26" s="242">
        <v>36709</v>
      </c>
      <c r="F26" s="242">
        <v>10698</v>
      </c>
      <c r="G26" s="242">
        <v>7776</v>
      </c>
      <c r="H26" s="242">
        <v>4067.786</v>
      </c>
      <c r="I26" s="346">
        <v>110891</v>
      </c>
      <c r="J26" s="346">
        <v>6102</v>
      </c>
      <c r="K26" s="400">
        <v>37950</v>
      </c>
      <c r="L26" s="30"/>
    </row>
    <row r="27" spans="1:12" ht="12.75">
      <c r="A27" s="85" t="s">
        <v>104</v>
      </c>
      <c r="B27" s="242">
        <v>356480</v>
      </c>
      <c r="C27" s="242">
        <v>222667</v>
      </c>
      <c r="D27" s="242">
        <v>331306</v>
      </c>
      <c r="E27" s="242">
        <v>177963</v>
      </c>
      <c r="F27" s="242">
        <v>40350</v>
      </c>
      <c r="G27" s="242">
        <v>24410</v>
      </c>
      <c r="H27" s="242">
        <v>27178.563</v>
      </c>
      <c r="I27" s="346">
        <v>369768</v>
      </c>
      <c r="J27" s="346">
        <v>22734</v>
      </c>
      <c r="K27" s="400">
        <v>164565</v>
      </c>
      <c r="L27" s="30"/>
    </row>
    <row r="28" spans="1:11" ht="12.75">
      <c r="A28" s="85" t="s">
        <v>105</v>
      </c>
      <c r="B28" s="242">
        <v>35676</v>
      </c>
      <c r="C28" s="242">
        <v>24057</v>
      </c>
      <c r="D28" s="242">
        <v>29366</v>
      </c>
      <c r="E28" s="242">
        <v>15594</v>
      </c>
      <c r="F28" s="242">
        <v>19298</v>
      </c>
      <c r="G28" s="242">
        <v>14835</v>
      </c>
      <c r="H28" s="242">
        <v>1716.665</v>
      </c>
      <c r="I28" s="346">
        <v>37295</v>
      </c>
      <c r="J28" s="346">
        <v>5795</v>
      </c>
      <c r="K28" s="400">
        <v>7343</v>
      </c>
    </row>
    <row r="29" spans="1:11" ht="12.75">
      <c r="A29" s="85" t="s">
        <v>411</v>
      </c>
      <c r="B29" s="242">
        <v>11</v>
      </c>
      <c r="C29" s="242">
        <v>3</v>
      </c>
      <c r="D29" s="242">
        <v>9</v>
      </c>
      <c r="E29" s="242">
        <v>9</v>
      </c>
      <c r="F29" s="242">
        <v>4</v>
      </c>
      <c r="G29" s="242" t="s">
        <v>252</v>
      </c>
      <c r="H29" s="242" t="s">
        <v>252</v>
      </c>
      <c r="I29" s="346">
        <v>15</v>
      </c>
      <c r="J29" s="346">
        <v>4</v>
      </c>
      <c r="K29" s="499" t="s">
        <v>252</v>
      </c>
    </row>
    <row r="30" spans="1:11" ht="12.75">
      <c r="A30" s="85" t="s">
        <v>412</v>
      </c>
      <c r="B30" s="242">
        <v>27</v>
      </c>
      <c r="C30" s="242">
        <v>11</v>
      </c>
      <c r="D30" s="242">
        <v>2</v>
      </c>
      <c r="E30" s="242">
        <v>2</v>
      </c>
      <c r="F30" s="242">
        <v>8</v>
      </c>
      <c r="G30" s="242">
        <v>3</v>
      </c>
      <c r="H30" s="242" t="s">
        <v>252</v>
      </c>
      <c r="I30" s="346">
        <v>33</v>
      </c>
      <c r="J30" s="346">
        <v>8</v>
      </c>
      <c r="K30" s="400">
        <v>2</v>
      </c>
    </row>
    <row r="31" spans="1:11" ht="12.75">
      <c r="A31" s="85"/>
      <c r="B31" s="243"/>
      <c r="C31" s="243"/>
      <c r="D31" s="243"/>
      <c r="E31" s="243"/>
      <c r="F31" s="243"/>
      <c r="G31" s="243"/>
      <c r="H31" s="242"/>
      <c r="I31" s="347"/>
      <c r="J31" s="347"/>
      <c r="K31" s="401"/>
    </row>
    <row r="32" spans="1:11" ht="13.5" thickBot="1">
      <c r="A32" s="292" t="s">
        <v>39</v>
      </c>
      <c r="B32" s="293">
        <f aca="true" t="shared" si="0" ref="B32:K32">SUM(B12:B31)</f>
        <v>1720578</v>
      </c>
      <c r="C32" s="294">
        <f t="shared" si="0"/>
        <v>1169294</v>
      </c>
      <c r="D32" s="294">
        <f t="shared" si="0"/>
        <v>1277923</v>
      </c>
      <c r="E32" s="294">
        <f t="shared" si="0"/>
        <v>722059</v>
      </c>
      <c r="F32" s="294">
        <f t="shared" si="0"/>
        <v>211731</v>
      </c>
      <c r="G32" s="294">
        <f t="shared" si="0"/>
        <v>120890</v>
      </c>
      <c r="H32" s="294">
        <f t="shared" si="0"/>
        <v>53477.934</v>
      </c>
      <c r="I32" s="348">
        <f t="shared" si="0"/>
        <v>1790162</v>
      </c>
      <c r="J32" s="348">
        <f t="shared" si="0"/>
        <v>117099</v>
      </c>
      <c r="K32" s="402">
        <f t="shared" si="0"/>
        <v>563731</v>
      </c>
    </row>
    <row r="33" spans="1:11" ht="12.75">
      <c r="A33" s="30" t="s">
        <v>413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mergeCells count="14">
    <mergeCell ref="A3:K3"/>
    <mergeCell ref="A1:K1"/>
    <mergeCell ref="B5:G5"/>
    <mergeCell ref="I5:K5"/>
    <mergeCell ref="B6:C6"/>
    <mergeCell ref="D6:E6"/>
    <mergeCell ref="F6:G6"/>
    <mergeCell ref="I6:K6"/>
    <mergeCell ref="B7:C7"/>
    <mergeCell ref="D7:E7"/>
    <mergeCell ref="F7:G7"/>
    <mergeCell ref="B8:C8"/>
    <mergeCell ref="D8:E8"/>
    <mergeCell ref="F8:G8"/>
  </mergeCells>
  <printOptions horizontalCentered="1"/>
  <pageMargins left="0.75" right="0.75" top="0.5905511811023623" bottom="1" header="0" footer="0"/>
  <pageSetup horizontalDpi="2400" verticalDpi="2400" orientation="portrait" paperSize="9" scale="67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I58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3" width="20.7109375" style="28" customWidth="1"/>
    <col min="4" max="4" width="22.00390625" style="28" customWidth="1"/>
    <col min="5" max="6" width="12.57421875" style="28" customWidth="1"/>
    <col min="7" max="7" width="16.421875" style="28" customWidth="1"/>
    <col min="8" max="8" width="27.8515625" style="28" customWidth="1"/>
    <col min="9" max="9" width="19.28125" style="28" customWidth="1"/>
    <col min="10" max="16384" width="12.57421875" style="28" customWidth="1"/>
  </cols>
  <sheetData>
    <row r="1" spans="1:6" ht="18">
      <c r="A1" s="576" t="s">
        <v>266</v>
      </c>
      <c r="B1" s="576"/>
      <c r="C1" s="576"/>
      <c r="D1" s="576"/>
      <c r="E1"/>
      <c r="F1"/>
    </row>
    <row r="2" spans="1:6" ht="18">
      <c r="A2" s="184"/>
      <c r="B2" s="184"/>
      <c r="C2" s="184"/>
      <c r="D2" s="184"/>
      <c r="E2"/>
      <c r="F2"/>
    </row>
    <row r="3" spans="1:4" ht="15">
      <c r="A3" s="622" t="s">
        <v>386</v>
      </c>
      <c r="B3" s="622"/>
      <c r="C3" s="622"/>
      <c r="D3" s="622"/>
    </row>
    <row r="4" spans="1:4" ht="15">
      <c r="A4" s="623" t="s">
        <v>387</v>
      </c>
      <c r="B4" s="623"/>
      <c r="C4" s="623"/>
      <c r="D4" s="623"/>
    </row>
    <row r="6" spans="1:4" ht="13.5" thickBot="1">
      <c r="A6" s="355" t="s">
        <v>1</v>
      </c>
      <c r="B6" s="244" t="s">
        <v>83</v>
      </c>
      <c r="C6" s="244" t="s">
        <v>422</v>
      </c>
      <c r="D6" s="245" t="s">
        <v>85</v>
      </c>
    </row>
    <row r="7" spans="1:9" ht="14.25" customHeight="1">
      <c r="A7" s="93" t="s">
        <v>45</v>
      </c>
      <c r="B7" s="519">
        <v>1256</v>
      </c>
      <c r="C7" s="429">
        <f>B7-D7</f>
        <v>929</v>
      </c>
      <c r="D7">
        <v>327</v>
      </c>
      <c r="F7" s="517"/>
      <c r="G7" s="513"/>
      <c r="H7" s="513"/>
      <c r="I7" s="513"/>
    </row>
    <row r="8" spans="1:9" ht="12.75">
      <c r="A8" s="93" t="s">
        <v>46</v>
      </c>
      <c r="B8" s="92">
        <v>1187</v>
      </c>
      <c r="C8" s="429">
        <f aca="true" t="shared" si="0" ref="C8:C18">B8-D8</f>
        <v>861</v>
      </c>
      <c r="D8">
        <v>326</v>
      </c>
      <c r="F8"/>
      <c r="G8"/>
      <c r="H8"/>
      <c r="I8"/>
    </row>
    <row r="9" spans="1:9" ht="12.75">
      <c r="A9" s="93" t="s">
        <v>47</v>
      </c>
      <c r="B9" s="92">
        <v>1157</v>
      </c>
      <c r="C9" s="429">
        <f t="shared" si="0"/>
        <v>846</v>
      </c>
      <c r="D9">
        <v>311</v>
      </c>
      <c r="F9"/>
      <c r="G9"/>
      <c r="H9"/>
      <c r="I9"/>
    </row>
    <row r="10" spans="1:9" ht="12.75">
      <c r="A10" s="93" t="s">
        <v>48</v>
      </c>
      <c r="B10" s="92">
        <v>1112</v>
      </c>
      <c r="C10" s="429">
        <f t="shared" si="0"/>
        <v>829</v>
      </c>
      <c r="D10">
        <v>283</v>
      </c>
      <c r="F10"/>
      <c r="G10"/>
      <c r="H10"/>
      <c r="I10"/>
    </row>
    <row r="11" spans="1:9" ht="12.75">
      <c r="A11" s="93" t="s">
        <v>49</v>
      </c>
      <c r="B11" s="92">
        <v>1100</v>
      </c>
      <c r="C11" s="429">
        <f t="shared" si="0"/>
        <v>811</v>
      </c>
      <c r="D11">
        <v>289</v>
      </c>
      <c r="F11"/>
      <c r="G11"/>
      <c r="H11"/>
      <c r="I11"/>
    </row>
    <row r="12" spans="1:9" ht="12.75">
      <c r="A12" s="93" t="s">
        <v>50</v>
      </c>
      <c r="B12" s="92">
        <v>1088</v>
      </c>
      <c r="C12" s="429">
        <f t="shared" si="0"/>
        <v>790</v>
      </c>
      <c r="D12">
        <v>298</v>
      </c>
      <c r="F12"/>
      <c r="G12"/>
      <c r="H12"/>
      <c r="I12"/>
    </row>
    <row r="13" spans="1:9" ht="12.75">
      <c r="A13" s="93" t="s">
        <v>88</v>
      </c>
      <c r="B13" s="92">
        <v>1089</v>
      </c>
      <c r="C13" s="429">
        <f t="shared" si="0"/>
        <v>789</v>
      </c>
      <c r="D13">
        <v>300</v>
      </c>
      <c r="F13"/>
      <c r="G13"/>
      <c r="H13"/>
      <c r="I13"/>
    </row>
    <row r="14" spans="1:9" ht="12.75">
      <c r="A14" s="93">
        <v>1997</v>
      </c>
      <c r="B14" s="92">
        <v>1099</v>
      </c>
      <c r="C14" s="429">
        <f t="shared" si="0"/>
        <v>767</v>
      </c>
      <c r="D14">
        <v>332</v>
      </c>
      <c r="F14"/>
      <c r="G14"/>
      <c r="H14"/>
      <c r="I14"/>
    </row>
    <row r="15" spans="1:9" ht="12.75">
      <c r="A15" s="93">
        <v>1998</v>
      </c>
      <c r="B15" s="92">
        <v>1172</v>
      </c>
      <c r="C15" s="429">
        <f t="shared" si="0"/>
        <v>914</v>
      </c>
      <c r="D15">
        <v>258</v>
      </c>
      <c r="F15"/>
      <c r="G15"/>
      <c r="H15"/>
      <c r="I15"/>
    </row>
    <row r="16" spans="1:9" ht="12.75">
      <c r="A16" s="93">
        <v>1999</v>
      </c>
      <c r="B16" s="92">
        <v>1080</v>
      </c>
      <c r="C16" s="429">
        <f t="shared" si="0"/>
        <v>701</v>
      </c>
      <c r="D16">
        <v>379</v>
      </c>
      <c r="F16"/>
      <c r="G16"/>
      <c r="H16"/>
      <c r="I16"/>
    </row>
    <row r="17" spans="1:9" ht="12.75">
      <c r="A17" s="93">
        <v>2000</v>
      </c>
      <c r="B17" s="92">
        <v>973</v>
      </c>
      <c r="C17" s="429">
        <f t="shared" si="0"/>
        <v>628</v>
      </c>
      <c r="D17">
        <v>345</v>
      </c>
      <c r="F17"/>
      <c r="G17"/>
      <c r="H17"/>
      <c r="I17"/>
    </row>
    <row r="18" spans="1:9" ht="12.75">
      <c r="A18" s="93">
        <v>2001</v>
      </c>
      <c r="B18" s="92">
        <v>957</v>
      </c>
      <c r="C18" s="429">
        <f t="shared" si="0"/>
        <v>601</v>
      </c>
      <c r="D18">
        <v>356</v>
      </c>
      <c r="F18"/>
      <c r="G18"/>
      <c r="H18"/>
      <c r="I18"/>
    </row>
    <row r="19" spans="1:9" ht="12.75">
      <c r="A19" s="93">
        <v>2002</v>
      </c>
      <c r="B19" s="92">
        <v>1004</v>
      </c>
      <c r="C19" s="429">
        <v>618</v>
      </c>
      <c r="D19">
        <v>386</v>
      </c>
      <c r="F19"/>
      <c r="G19"/>
      <c r="H19"/>
      <c r="I19"/>
    </row>
    <row r="20" spans="1:9" ht="13.5" thickBot="1">
      <c r="A20" s="563">
        <v>2003</v>
      </c>
      <c r="B20" s="505">
        <v>980</v>
      </c>
      <c r="C20" s="430">
        <v>583</v>
      </c>
      <c r="D20" s="518">
        <v>397</v>
      </c>
      <c r="E20" s="459"/>
      <c r="F20" s="507"/>
      <c r="G20"/>
      <c r="H20"/>
      <c r="I20"/>
    </row>
    <row r="21" spans="1:9" ht="12.75">
      <c r="A21" s="28" t="s">
        <v>102</v>
      </c>
      <c r="B21" s="29"/>
      <c r="F21"/>
      <c r="G21"/>
      <c r="H21"/>
      <c r="I21"/>
    </row>
    <row r="22" spans="1:9" ht="12.75">
      <c r="A22" s="28" t="s">
        <v>354</v>
      </c>
      <c r="B22" s="29"/>
      <c r="F22"/>
      <c r="G22"/>
      <c r="H22"/>
      <c r="I22"/>
    </row>
    <row r="23" spans="6:9" ht="12.75">
      <c r="F23"/>
      <c r="G23"/>
      <c r="H23"/>
      <c r="I23"/>
    </row>
    <row r="24" spans="3:9" ht="12.75">
      <c r="C24"/>
      <c r="F24"/>
      <c r="G24"/>
      <c r="H24"/>
      <c r="I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58" ht="12.75">
      <c r="B58" s="29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M3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7" customWidth="1"/>
    <col min="2" max="7" width="12.7109375" style="27" customWidth="1"/>
    <col min="8" max="8" width="13.7109375" style="27" customWidth="1"/>
    <col min="9" max="10" width="12.7109375" style="27" customWidth="1"/>
    <col min="11" max="16384" width="19.140625" style="27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/>
      <c r="L1"/>
      <c r="M1"/>
    </row>
    <row r="2" spans="1:13" ht="18">
      <c r="A2" s="184"/>
      <c r="B2" s="184"/>
      <c r="C2" s="184"/>
      <c r="D2" s="184"/>
      <c r="E2" s="184"/>
      <c r="F2" s="184"/>
      <c r="G2" s="184"/>
      <c r="H2" s="184"/>
      <c r="I2" s="184"/>
      <c r="J2" s="184"/>
      <c r="K2"/>
      <c r="L2"/>
      <c r="M2"/>
    </row>
    <row r="3" spans="1:11" ht="15">
      <c r="A3" s="625" t="s">
        <v>331</v>
      </c>
      <c r="B3" s="625"/>
      <c r="C3" s="625"/>
      <c r="D3" s="625"/>
      <c r="E3" s="625"/>
      <c r="F3" s="625"/>
      <c r="G3" s="625"/>
      <c r="H3" s="625"/>
      <c r="I3" s="625"/>
      <c r="J3" s="625"/>
      <c r="K3" s="56"/>
    </row>
    <row r="4" spans="1:10" ht="15">
      <c r="A4" s="626" t="s">
        <v>355</v>
      </c>
      <c r="B4" s="626"/>
      <c r="C4" s="626"/>
      <c r="D4" s="626"/>
      <c r="E4" s="626"/>
      <c r="F4" s="626"/>
      <c r="G4" s="626"/>
      <c r="H4" s="626"/>
      <c r="I4" s="626"/>
      <c r="J4" s="626"/>
    </row>
    <row r="6" spans="1:10" ht="12.75">
      <c r="A6" s="94"/>
      <c r="B6" s="95"/>
      <c r="C6" s="624" t="s">
        <v>143</v>
      </c>
      <c r="D6" s="624"/>
      <c r="E6" s="624"/>
      <c r="F6" s="627" t="s">
        <v>144</v>
      </c>
      <c r="G6" s="627"/>
      <c r="H6" s="627"/>
      <c r="I6" s="627"/>
      <c r="J6" s="628"/>
    </row>
    <row r="7" spans="1:10" ht="12.75">
      <c r="A7" s="97" t="s">
        <v>145</v>
      </c>
      <c r="B7" s="98"/>
      <c r="C7" s="99"/>
      <c r="D7" s="101" t="s">
        <v>146</v>
      </c>
      <c r="E7" s="99"/>
      <c r="F7" s="106"/>
      <c r="G7" s="624" t="s">
        <v>208</v>
      </c>
      <c r="H7" s="624"/>
      <c r="I7" s="106"/>
      <c r="J7" s="107"/>
    </row>
    <row r="8" spans="2:10" ht="12.75">
      <c r="B8" s="101" t="s">
        <v>4</v>
      </c>
      <c r="C8" s="101" t="s">
        <v>4</v>
      </c>
      <c r="D8" s="101" t="s">
        <v>356</v>
      </c>
      <c r="E8" s="101" t="s">
        <v>425</v>
      </c>
      <c r="F8" s="101" t="s">
        <v>4</v>
      </c>
      <c r="G8" s="96"/>
      <c r="H8" s="95"/>
      <c r="I8" s="98" t="s">
        <v>53</v>
      </c>
      <c r="J8" s="102" t="s">
        <v>54</v>
      </c>
    </row>
    <row r="9" spans="1:10" ht="13.5" thickBot="1">
      <c r="A9" s="295"/>
      <c r="B9" s="296"/>
      <c r="C9" s="297"/>
      <c r="D9" s="296" t="s">
        <v>147</v>
      </c>
      <c r="E9" s="296" t="s">
        <v>426</v>
      </c>
      <c r="F9" s="296"/>
      <c r="G9" s="298" t="s">
        <v>155</v>
      </c>
      <c r="H9" s="296" t="s">
        <v>320</v>
      </c>
      <c r="I9" s="297"/>
      <c r="J9" s="299"/>
    </row>
    <row r="10" spans="1:11" ht="12.75">
      <c r="A10" s="303">
        <v>1985</v>
      </c>
      <c r="B10" s="369">
        <v>2642</v>
      </c>
      <c r="C10" s="369">
        <v>114.9</v>
      </c>
      <c r="D10" s="369">
        <v>105.9</v>
      </c>
      <c r="E10" s="369">
        <v>9</v>
      </c>
      <c r="F10" s="369">
        <v>1755.8</v>
      </c>
      <c r="G10" s="369">
        <v>613.6</v>
      </c>
      <c r="H10" s="369">
        <v>101.3</v>
      </c>
      <c r="I10" s="369">
        <v>427</v>
      </c>
      <c r="J10" s="370">
        <v>715.2</v>
      </c>
      <c r="K10" s="526">
        <f>G10+I10+J10</f>
        <v>1755.8</v>
      </c>
    </row>
    <row r="11" spans="1:11" ht="12.75">
      <c r="A11" s="303">
        <v>1986</v>
      </c>
      <c r="B11" s="369">
        <v>2758.6</v>
      </c>
      <c r="C11" s="369">
        <v>116.1</v>
      </c>
      <c r="D11" s="369">
        <v>107</v>
      </c>
      <c r="E11" s="369">
        <v>9.1</v>
      </c>
      <c r="F11" s="369">
        <v>1820.7</v>
      </c>
      <c r="G11" s="369">
        <v>626.5</v>
      </c>
      <c r="H11" s="369">
        <v>112.4</v>
      </c>
      <c r="I11" s="369">
        <v>401.1</v>
      </c>
      <c r="J11" s="370">
        <v>794</v>
      </c>
      <c r="K11" s="526">
        <f aca="true" t="shared" si="0" ref="K11:K28">G11+I11+J11</f>
        <v>1821.6</v>
      </c>
    </row>
    <row r="12" spans="1:11" ht="12.75">
      <c r="A12" s="303">
        <v>1987</v>
      </c>
      <c r="B12" s="369">
        <v>2924.2</v>
      </c>
      <c r="C12" s="369">
        <v>124.3</v>
      </c>
      <c r="D12" s="369">
        <v>114.1</v>
      </c>
      <c r="E12" s="369">
        <v>10.2</v>
      </c>
      <c r="F12" s="369">
        <v>1909.4</v>
      </c>
      <c r="G12" s="369">
        <v>637.7</v>
      </c>
      <c r="H12" s="369">
        <v>121.1</v>
      </c>
      <c r="I12" s="369">
        <v>375.5</v>
      </c>
      <c r="J12" s="370">
        <v>896.2</v>
      </c>
      <c r="K12" s="526">
        <f t="shared" si="0"/>
        <v>1909.4</v>
      </c>
    </row>
    <row r="13" spans="1:11" ht="12.75">
      <c r="A13" s="303">
        <v>1988</v>
      </c>
      <c r="B13" s="369">
        <v>2858.3</v>
      </c>
      <c r="C13" s="369">
        <v>115.5</v>
      </c>
      <c r="D13" s="369">
        <v>105.4</v>
      </c>
      <c r="E13" s="369">
        <v>10.1</v>
      </c>
      <c r="F13" s="369">
        <v>1904.8</v>
      </c>
      <c r="G13" s="369">
        <v>632.5</v>
      </c>
      <c r="H13" s="369">
        <v>125.4</v>
      </c>
      <c r="I13" s="369">
        <v>329.2</v>
      </c>
      <c r="J13" s="370">
        <v>943.1</v>
      </c>
      <c r="K13" s="526">
        <f t="shared" si="0"/>
        <v>1904.8000000000002</v>
      </c>
    </row>
    <row r="14" spans="1:11" ht="12.75">
      <c r="A14" s="303">
        <v>1989</v>
      </c>
      <c r="B14" s="369">
        <v>2550.3</v>
      </c>
      <c r="C14" s="369">
        <v>102.4</v>
      </c>
      <c r="D14" s="369">
        <v>92.1</v>
      </c>
      <c r="E14" s="369">
        <v>10.3</v>
      </c>
      <c r="F14" s="369">
        <v>1750.8</v>
      </c>
      <c r="G14" s="369">
        <v>579.4</v>
      </c>
      <c r="H14" s="369">
        <v>117.9</v>
      </c>
      <c r="I14" s="369">
        <v>266.1</v>
      </c>
      <c r="J14" s="370">
        <v>905.3</v>
      </c>
      <c r="K14" s="526">
        <f t="shared" si="0"/>
        <v>1750.8</v>
      </c>
    </row>
    <row r="15" spans="1:11" ht="12.75">
      <c r="A15" s="303">
        <v>1990</v>
      </c>
      <c r="B15" s="369">
        <v>2350</v>
      </c>
      <c r="C15" s="369">
        <v>90.2</v>
      </c>
      <c r="D15" s="369">
        <v>80.5</v>
      </c>
      <c r="E15" s="369">
        <v>9.7</v>
      </c>
      <c r="F15" s="369">
        <v>1695.1</v>
      </c>
      <c r="G15" s="369">
        <v>548.1</v>
      </c>
      <c r="H15" s="369">
        <v>112.1</v>
      </c>
      <c r="I15" s="369">
        <v>243</v>
      </c>
      <c r="J15" s="370">
        <v>903.9</v>
      </c>
      <c r="K15" s="526">
        <f t="shared" si="0"/>
        <v>1695</v>
      </c>
    </row>
    <row r="16" spans="1:11" ht="12.75">
      <c r="A16" s="303">
        <v>1991</v>
      </c>
      <c r="B16" s="369">
        <v>2289</v>
      </c>
      <c r="C16" s="369">
        <v>81.9</v>
      </c>
      <c r="D16" s="369">
        <v>72.4</v>
      </c>
      <c r="E16" s="369">
        <v>9.5</v>
      </c>
      <c r="F16" s="369">
        <v>1710.7</v>
      </c>
      <c r="G16" s="369">
        <v>534.3</v>
      </c>
      <c r="H16" s="369">
        <v>108.3</v>
      </c>
      <c r="I16" s="369">
        <v>247.5</v>
      </c>
      <c r="J16" s="370">
        <v>928.9</v>
      </c>
      <c r="K16" s="526">
        <f t="shared" si="0"/>
        <v>1710.6999999999998</v>
      </c>
    </row>
    <row r="17" spans="1:11" ht="12.75">
      <c r="A17" s="303">
        <v>1992</v>
      </c>
      <c r="B17" s="369">
        <v>2259.9</v>
      </c>
      <c r="C17" s="369">
        <v>59.3</v>
      </c>
      <c r="D17" s="369">
        <v>49</v>
      </c>
      <c r="E17" s="369">
        <v>10.3</v>
      </c>
      <c r="F17" s="369">
        <v>1768.5</v>
      </c>
      <c r="G17" s="369">
        <v>523.6</v>
      </c>
      <c r="H17" s="369">
        <v>104.3</v>
      </c>
      <c r="I17" s="369">
        <v>279.6</v>
      </c>
      <c r="J17" s="370">
        <v>965.3</v>
      </c>
      <c r="K17" s="526">
        <f t="shared" si="0"/>
        <v>1768.5</v>
      </c>
    </row>
    <row r="18" spans="1:11" ht="12.75">
      <c r="A18" s="303">
        <v>1993</v>
      </c>
      <c r="B18" s="369">
        <v>2537.9</v>
      </c>
      <c r="C18" s="369">
        <v>59.8</v>
      </c>
      <c r="D18" s="369">
        <v>48.6</v>
      </c>
      <c r="E18" s="369">
        <v>11.2</v>
      </c>
      <c r="F18" s="369">
        <v>2053.9</v>
      </c>
      <c r="G18" s="369">
        <v>597.1</v>
      </c>
      <c r="H18" s="369">
        <v>111.4</v>
      </c>
      <c r="I18" s="369">
        <v>344.6</v>
      </c>
      <c r="J18" s="370">
        <v>1112.2</v>
      </c>
      <c r="K18" s="526">
        <f t="shared" si="0"/>
        <v>2053.9</v>
      </c>
    </row>
    <row r="19" spans="1:11" ht="12.75">
      <c r="A19" s="303">
        <v>1994</v>
      </c>
      <c r="B19" s="369">
        <v>2647</v>
      </c>
      <c r="C19" s="369">
        <v>71.8</v>
      </c>
      <c r="D19" s="369">
        <v>62.2</v>
      </c>
      <c r="E19" s="369">
        <v>9.599999999999994</v>
      </c>
      <c r="F19" s="369">
        <v>2139.9</v>
      </c>
      <c r="G19" s="369">
        <v>601.4</v>
      </c>
      <c r="H19" s="369">
        <v>112</v>
      </c>
      <c r="I19" s="369">
        <v>348</v>
      </c>
      <c r="J19" s="370">
        <v>1190.6</v>
      </c>
      <c r="K19" s="526">
        <f t="shared" si="0"/>
        <v>2140</v>
      </c>
    </row>
    <row r="20" spans="1:11" ht="12.75">
      <c r="A20" s="303">
        <v>1995</v>
      </c>
      <c r="B20" s="369">
        <v>2449</v>
      </c>
      <c r="C20" s="369">
        <v>67</v>
      </c>
      <c r="D20" s="369">
        <v>60.1</v>
      </c>
      <c r="E20" s="369">
        <v>7</v>
      </c>
      <c r="F20" s="369">
        <v>1956.9</v>
      </c>
      <c r="G20" s="369">
        <v>527.9</v>
      </c>
      <c r="H20" s="369">
        <v>100.1</v>
      </c>
      <c r="I20" s="369">
        <v>295.6</v>
      </c>
      <c r="J20" s="370">
        <v>1133.4</v>
      </c>
      <c r="K20" s="526">
        <f t="shared" si="0"/>
        <v>1956.9</v>
      </c>
    </row>
    <row r="21" spans="1:11" ht="12.75">
      <c r="A21" s="303">
        <v>1996</v>
      </c>
      <c r="B21" s="369">
        <v>2275.4</v>
      </c>
      <c r="C21" s="369">
        <v>58.2</v>
      </c>
      <c r="D21" s="369">
        <v>53.4</v>
      </c>
      <c r="E21" s="369">
        <v>5.8</v>
      </c>
      <c r="F21" s="369">
        <v>1797</v>
      </c>
      <c r="G21" s="369">
        <v>461.5</v>
      </c>
      <c r="H21" s="369">
        <v>88</v>
      </c>
      <c r="I21" s="369">
        <v>272.1</v>
      </c>
      <c r="J21" s="370">
        <v>1063.4</v>
      </c>
      <c r="K21" s="526">
        <f t="shared" si="0"/>
        <v>1797</v>
      </c>
    </row>
    <row r="22" spans="1:11" ht="12.75">
      <c r="A22" s="303" t="s">
        <v>148</v>
      </c>
      <c r="B22" s="369">
        <v>2118.7</v>
      </c>
      <c r="C22" s="369">
        <v>57.5</v>
      </c>
      <c r="D22" s="369">
        <v>51.8</v>
      </c>
      <c r="E22" s="369">
        <v>5.8</v>
      </c>
      <c r="F22" s="369">
        <v>1664.3</v>
      </c>
      <c r="G22" s="369">
        <v>399.1</v>
      </c>
      <c r="H22" s="369">
        <v>78.9</v>
      </c>
      <c r="I22" s="369">
        <v>244.4</v>
      </c>
      <c r="J22" s="370">
        <v>1020.7</v>
      </c>
      <c r="K22" s="526">
        <f t="shared" si="0"/>
        <v>1664.2</v>
      </c>
    </row>
    <row r="23" spans="1:11" ht="12.75">
      <c r="A23" s="303">
        <v>1998</v>
      </c>
      <c r="B23" s="369">
        <v>1889.5</v>
      </c>
      <c r="C23" s="369">
        <v>55</v>
      </c>
      <c r="D23" s="369">
        <v>49.5</v>
      </c>
      <c r="E23" s="369">
        <v>5.5</v>
      </c>
      <c r="F23" s="369">
        <v>1483.4</v>
      </c>
      <c r="G23" s="369">
        <v>331.7</v>
      </c>
      <c r="H23" s="369">
        <v>67.9</v>
      </c>
      <c r="I23" s="369">
        <v>201.8</v>
      </c>
      <c r="J23" s="370">
        <v>949.7</v>
      </c>
      <c r="K23" s="526">
        <f t="shared" si="0"/>
        <v>1483.2</v>
      </c>
    </row>
    <row r="24" spans="1:11" ht="12.75">
      <c r="A24" s="303">
        <v>1999</v>
      </c>
      <c r="B24" s="369">
        <v>1651.6</v>
      </c>
      <c r="C24" s="369">
        <v>48.8</v>
      </c>
      <c r="D24" s="369">
        <v>43.9</v>
      </c>
      <c r="E24" s="369">
        <v>4.8</v>
      </c>
      <c r="F24" s="369">
        <v>1309.6</v>
      </c>
      <c r="G24" s="369">
        <v>284.4</v>
      </c>
      <c r="H24" s="369">
        <v>58</v>
      </c>
      <c r="I24" s="369">
        <v>163</v>
      </c>
      <c r="J24" s="370">
        <v>863.6</v>
      </c>
      <c r="K24" s="526">
        <f t="shared" si="0"/>
        <v>1311</v>
      </c>
    </row>
    <row r="25" spans="1:11" ht="12.75">
      <c r="A25" s="303">
        <v>2000</v>
      </c>
      <c r="B25" s="369">
        <v>1557.5</v>
      </c>
      <c r="C25" s="369">
        <v>43.7</v>
      </c>
      <c r="D25" s="369">
        <v>39.5</v>
      </c>
      <c r="E25" s="369">
        <v>4.1</v>
      </c>
      <c r="F25" s="369">
        <v>1250.2</v>
      </c>
      <c r="G25" s="369">
        <v>254.8</v>
      </c>
      <c r="H25" s="369">
        <v>53</v>
      </c>
      <c r="I25" s="369">
        <v>153.5</v>
      </c>
      <c r="J25" s="370">
        <v>841.9</v>
      </c>
      <c r="K25" s="526">
        <f t="shared" si="0"/>
        <v>1250.2</v>
      </c>
    </row>
    <row r="26" spans="1:11" ht="12.75">
      <c r="A26" s="303">
        <v>2001</v>
      </c>
      <c r="B26" s="369">
        <v>1529.9</v>
      </c>
      <c r="C26" s="369">
        <f>SUM(D26:E26)</f>
        <v>40.1</v>
      </c>
      <c r="D26" s="369">
        <v>36.5</v>
      </c>
      <c r="E26" s="369">
        <v>3.6</v>
      </c>
      <c r="F26" s="369">
        <v>1251.5</v>
      </c>
      <c r="G26" s="369">
        <v>245.2</v>
      </c>
      <c r="H26" s="369">
        <v>50.5</v>
      </c>
      <c r="I26" s="369">
        <v>155.4</v>
      </c>
      <c r="J26" s="370">
        <v>850.9</v>
      </c>
      <c r="K26" s="526">
        <f t="shared" si="0"/>
        <v>1251.5</v>
      </c>
    </row>
    <row r="27" spans="1:11" ht="12.75">
      <c r="A27" s="303">
        <v>2002</v>
      </c>
      <c r="B27" s="369">
        <v>1621.493</v>
      </c>
      <c r="C27" s="369">
        <v>40.736000000000004</v>
      </c>
      <c r="D27" s="369">
        <v>36.758</v>
      </c>
      <c r="E27" s="369">
        <v>3.978</v>
      </c>
      <c r="F27" s="369">
        <v>1344.282</v>
      </c>
      <c r="G27" s="369">
        <v>257.755</v>
      </c>
      <c r="H27" s="369">
        <v>51.4</v>
      </c>
      <c r="I27" s="369">
        <v>170.853</v>
      </c>
      <c r="J27" s="370">
        <v>915.674</v>
      </c>
      <c r="K27" s="526"/>
    </row>
    <row r="28" spans="1:11" ht="13.5" thickBot="1">
      <c r="A28" s="300">
        <v>2003</v>
      </c>
      <c r="B28" s="371">
        <v>1657.6</v>
      </c>
      <c r="C28" s="371">
        <v>38.5</v>
      </c>
      <c r="D28" s="371">
        <v>35</v>
      </c>
      <c r="E28" s="371">
        <v>3.5</v>
      </c>
      <c r="F28" s="371">
        <v>1381.6</v>
      </c>
      <c r="G28" s="371">
        <v>257.6</v>
      </c>
      <c r="H28" s="371">
        <v>50.7</v>
      </c>
      <c r="I28" s="371">
        <v>181.4</v>
      </c>
      <c r="J28" s="525">
        <v>942.7</v>
      </c>
      <c r="K28" s="526">
        <f t="shared" si="0"/>
        <v>1381.7</v>
      </c>
    </row>
    <row r="29" spans="1:6" ht="12.75">
      <c r="A29" s="14" t="s">
        <v>414</v>
      </c>
      <c r="B29" s="14"/>
      <c r="C29" s="14"/>
      <c r="D29" s="14"/>
      <c r="E29" s="14"/>
      <c r="F29" s="14"/>
    </row>
    <row r="30" ht="12.75">
      <c r="G30" s="523"/>
    </row>
    <row r="31" spans="6:7" ht="12.75">
      <c r="F31" s="527"/>
      <c r="G31" s="523"/>
    </row>
    <row r="35" ht="12.75">
      <c r="D35" s="523"/>
    </row>
    <row r="36" ht="12.75">
      <c r="D36" s="523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M29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7" customWidth="1"/>
    <col min="2" max="7" width="12.7109375" style="27" customWidth="1"/>
    <col min="8" max="8" width="13.7109375" style="27" customWidth="1"/>
    <col min="9" max="10" width="12.7109375" style="27" customWidth="1"/>
    <col min="11" max="16384" width="19.140625" style="27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/>
      <c r="L1"/>
      <c r="M1"/>
    </row>
    <row r="2" spans="1:13" ht="18">
      <c r="A2" s="184"/>
      <c r="B2" s="184"/>
      <c r="C2" s="184"/>
      <c r="D2" s="184"/>
      <c r="E2" s="184"/>
      <c r="F2" s="184"/>
      <c r="G2" s="184"/>
      <c r="H2" s="184"/>
      <c r="I2" s="184"/>
      <c r="J2" s="184"/>
      <c r="K2"/>
      <c r="L2"/>
      <c r="M2"/>
    </row>
    <row r="3" spans="1:10" ht="15">
      <c r="A3" s="625" t="s">
        <v>332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15">
      <c r="A4" s="625" t="s">
        <v>365</v>
      </c>
      <c r="B4" s="625"/>
      <c r="C4" s="625"/>
      <c r="D4" s="625"/>
      <c r="E4" s="625"/>
      <c r="F4" s="625"/>
      <c r="G4" s="625"/>
      <c r="H4" s="625"/>
      <c r="I4" s="625"/>
      <c r="J4" s="625"/>
    </row>
    <row r="6" spans="1:10" ht="12.75">
      <c r="A6" s="94"/>
      <c r="B6" s="95"/>
      <c r="C6" s="95"/>
      <c r="D6" s="624" t="s">
        <v>149</v>
      </c>
      <c r="E6" s="624"/>
      <c r="F6" s="624"/>
      <c r="G6" s="105" t="s">
        <v>150</v>
      </c>
      <c r="H6" s="624" t="s">
        <v>151</v>
      </c>
      <c r="I6" s="624"/>
      <c r="J6" s="629"/>
    </row>
    <row r="7" spans="1:10" ht="12.75">
      <c r="A7" s="108" t="s">
        <v>152</v>
      </c>
      <c r="B7" s="101" t="s">
        <v>4</v>
      </c>
      <c r="C7" s="101" t="s">
        <v>150</v>
      </c>
      <c r="D7" s="99"/>
      <c r="E7" s="99"/>
      <c r="F7" s="99"/>
      <c r="G7" s="101" t="s">
        <v>153</v>
      </c>
      <c r="H7" s="99"/>
      <c r="I7" s="99"/>
      <c r="J7" s="100"/>
    </row>
    <row r="8" spans="1:10" ht="12.75">
      <c r="A8" s="97"/>
      <c r="B8" s="101" t="s">
        <v>154</v>
      </c>
      <c r="C8" s="101" t="s">
        <v>155</v>
      </c>
      <c r="D8" s="101" t="s">
        <v>4</v>
      </c>
      <c r="E8" s="101" t="s">
        <v>156</v>
      </c>
      <c r="F8" s="101" t="s">
        <v>156</v>
      </c>
      <c r="G8" s="101" t="s">
        <v>132</v>
      </c>
      <c r="H8" s="101" t="s">
        <v>4</v>
      </c>
      <c r="I8" s="101" t="s">
        <v>156</v>
      </c>
      <c r="J8" s="102" t="s">
        <v>156</v>
      </c>
    </row>
    <row r="9" spans="1:10" ht="13.5" thickBot="1">
      <c r="A9" s="295"/>
      <c r="B9" s="297"/>
      <c r="C9" s="297"/>
      <c r="D9" s="297"/>
      <c r="E9" s="296" t="s">
        <v>157</v>
      </c>
      <c r="F9" s="296" t="s">
        <v>158</v>
      </c>
      <c r="G9" s="296" t="s">
        <v>159</v>
      </c>
      <c r="H9" s="297"/>
      <c r="I9" s="296" t="s">
        <v>157</v>
      </c>
      <c r="J9" s="298" t="s">
        <v>158</v>
      </c>
    </row>
    <row r="10" spans="1:10" ht="12.75">
      <c r="A10" s="303" t="s">
        <v>40</v>
      </c>
      <c r="B10" s="103">
        <v>10546.9</v>
      </c>
      <c r="C10" s="103">
        <v>6473.7</v>
      </c>
      <c r="D10" s="103">
        <v>1677.3</v>
      </c>
      <c r="E10" s="103">
        <v>884.3</v>
      </c>
      <c r="F10" s="103">
        <v>793</v>
      </c>
      <c r="G10" s="103">
        <v>1876.2</v>
      </c>
      <c r="H10" s="103">
        <v>137.9</v>
      </c>
      <c r="I10" s="103">
        <v>132.7</v>
      </c>
      <c r="J10" s="104">
        <v>5.200000000000017</v>
      </c>
    </row>
    <row r="11" spans="1:10" ht="12.75">
      <c r="A11" s="303" t="s">
        <v>41</v>
      </c>
      <c r="B11" s="103">
        <v>10807.2</v>
      </c>
      <c r="C11" s="103">
        <v>6724.4</v>
      </c>
      <c r="D11" s="103">
        <v>1625.8</v>
      </c>
      <c r="E11" s="103">
        <v>880.1</v>
      </c>
      <c r="F11" s="103">
        <v>745.7</v>
      </c>
      <c r="G11" s="103">
        <v>1982.7</v>
      </c>
      <c r="H11" s="103">
        <v>138.9</v>
      </c>
      <c r="I11" s="103">
        <v>133.4</v>
      </c>
      <c r="J11" s="104">
        <v>5.5</v>
      </c>
    </row>
    <row r="12" spans="1:10" ht="12.75">
      <c r="A12" s="303" t="s">
        <v>42</v>
      </c>
      <c r="B12" s="103">
        <v>11130.6</v>
      </c>
      <c r="C12" s="103">
        <v>7068.4</v>
      </c>
      <c r="D12" s="103">
        <v>1558</v>
      </c>
      <c r="E12" s="103">
        <v>865.7</v>
      </c>
      <c r="F12" s="103">
        <v>692.3</v>
      </c>
      <c r="G12" s="103">
        <v>2064</v>
      </c>
      <c r="H12" s="103">
        <v>138.3</v>
      </c>
      <c r="I12" s="103">
        <v>131.8</v>
      </c>
      <c r="J12" s="104">
        <v>6.5</v>
      </c>
    </row>
    <row r="13" spans="1:10" ht="12.75">
      <c r="A13" s="303" t="s">
        <v>43</v>
      </c>
      <c r="B13" s="103">
        <v>11609.5</v>
      </c>
      <c r="C13" s="103">
        <v>7547.2</v>
      </c>
      <c r="D13" s="103">
        <v>1530.3</v>
      </c>
      <c r="E13" s="103">
        <v>875.6</v>
      </c>
      <c r="F13" s="103">
        <v>654.7</v>
      </c>
      <c r="G13" s="103">
        <v>2109.4</v>
      </c>
      <c r="H13" s="103">
        <v>142.1</v>
      </c>
      <c r="I13" s="103">
        <v>135</v>
      </c>
      <c r="J13" s="104">
        <v>7.099999999999994</v>
      </c>
    </row>
    <row r="14" spans="1:10" ht="12.75">
      <c r="A14" s="303" t="s">
        <v>44</v>
      </c>
      <c r="B14" s="103">
        <v>12128.1</v>
      </c>
      <c r="C14" s="103">
        <v>8087</v>
      </c>
      <c r="D14" s="103">
        <v>1494</v>
      </c>
      <c r="E14" s="103">
        <v>875.7</v>
      </c>
      <c r="F14" s="103">
        <v>618.3</v>
      </c>
      <c r="G14" s="103">
        <v>2146.9</v>
      </c>
      <c r="H14" s="103">
        <v>140.3</v>
      </c>
      <c r="I14" s="103">
        <v>131.7</v>
      </c>
      <c r="J14" s="104">
        <v>8.600000000000023</v>
      </c>
    </row>
    <row r="15" spans="1:10" ht="12.75">
      <c r="A15" s="303" t="s">
        <v>45</v>
      </c>
      <c r="B15" s="103">
        <v>12513.9</v>
      </c>
      <c r="C15" s="103">
        <v>8550.2</v>
      </c>
      <c r="D15" s="103">
        <v>1428.5</v>
      </c>
      <c r="E15" s="103">
        <v>852.6</v>
      </c>
      <c r="F15" s="103">
        <v>575.9</v>
      </c>
      <c r="G15" s="103">
        <v>2165.4</v>
      </c>
      <c r="H15" s="103">
        <v>132.9</v>
      </c>
      <c r="I15" s="103">
        <v>123.2</v>
      </c>
      <c r="J15" s="104">
        <v>9.7</v>
      </c>
    </row>
    <row r="16" spans="1:10" ht="12.75">
      <c r="A16" s="303" t="s">
        <v>46</v>
      </c>
      <c r="B16" s="103">
        <v>12648.3</v>
      </c>
      <c r="C16" s="103">
        <v>8766.6</v>
      </c>
      <c r="D16" s="103">
        <v>1340.6</v>
      </c>
      <c r="E16" s="103">
        <v>810.7</v>
      </c>
      <c r="F16" s="103">
        <v>529.9</v>
      </c>
      <c r="G16" s="103">
        <v>2176.6</v>
      </c>
      <c r="H16" s="103">
        <v>128.2</v>
      </c>
      <c r="I16" s="103">
        <v>116.1</v>
      </c>
      <c r="J16" s="104">
        <v>12.1</v>
      </c>
    </row>
    <row r="17" spans="1:10" ht="12.75">
      <c r="A17" s="303" t="s">
        <v>47</v>
      </c>
      <c r="B17" s="103">
        <v>12535.5</v>
      </c>
      <c r="C17" s="103">
        <v>8790.7</v>
      </c>
      <c r="D17" s="103">
        <v>1256.8</v>
      </c>
      <c r="E17" s="103">
        <v>767.4</v>
      </c>
      <c r="F17" s="103">
        <v>489.4</v>
      </c>
      <c r="G17" s="103">
        <v>2157.9</v>
      </c>
      <c r="H17" s="103">
        <v>120</v>
      </c>
      <c r="I17" s="103">
        <v>110.9</v>
      </c>
      <c r="J17" s="104">
        <v>9.099999999999994</v>
      </c>
    </row>
    <row r="18" spans="1:10" ht="12.75">
      <c r="A18" s="303" t="s">
        <v>48</v>
      </c>
      <c r="B18" s="103">
        <v>12099.4</v>
      </c>
      <c r="C18" s="103">
        <v>8446.3</v>
      </c>
      <c r="D18" s="103">
        <v>1199.3</v>
      </c>
      <c r="E18" s="103">
        <v>743.2</v>
      </c>
      <c r="F18" s="103">
        <v>456.1</v>
      </c>
      <c r="G18" s="103">
        <v>2146.9</v>
      </c>
      <c r="H18" s="103">
        <v>111.6</v>
      </c>
      <c r="I18" s="103">
        <v>103</v>
      </c>
      <c r="J18" s="104">
        <v>8.599999999999994</v>
      </c>
    </row>
    <row r="19" spans="1:10" ht="12.75">
      <c r="A19" s="303" t="s">
        <v>49</v>
      </c>
      <c r="B19" s="103">
        <v>12045.5</v>
      </c>
      <c r="C19" s="103">
        <v>8373.2</v>
      </c>
      <c r="D19" s="103">
        <v>1171</v>
      </c>
      <c r="E19" s="103">
        <v>739.1</v>
      </c>
      <c r="F19" s="103">
        <v>431.9</v>
      </c>
      <c r="G19" s="103">
        <v>2213.1</v>
      </c>
      <c r="H19" s="103">
        <v>106.2</v>
      </c>
      <c r="I19" s="103">
        <v>96.4</v>
      </c>
      <c r="J19" s="104">
        <v>9.8</v>
      </c>
    </row>
    <row r="20" spans="1:10" ht="12.75">
      <c r="A20" s="303" t="s">
        <v>50</v>
      </c>
      <c r="B20" s="103">
        <v>12307.6</v>
      </c>
      <c r="C20" s="103">
        <v>8610.7</v>
      </c>
      <c r="D20" s="103">
        <v>1158.3</v>
      </c>
      <c r="E20" s="103">
        <v>745.8</v>
      </c>
      <c r="F20" s="103">
        <v>412.5</v>
      </c>
      <c r="G20" s="103">
        <v>2277.6</v>
      </c>
      <c r="H20" s="103">
        <v>88.1</v>
      </c>
      <c r="I20" s="103">
        <v>75.5</v>
      </c>
      <c r="J20" s="104">
        <v>12.6</v>
      </c>
    </row>
    <row r="21" spans="1:10" ht="12.75">
      <c r="A21" s="303" t="s">
        <v>88</v>
      </c>
      <c r="B21" s="103">
        <v>12506</v>
      </c>
      <c r="C21" s="103">
        <v>8788.2</v>
      </c>
      <c r="D21" s="103">
        <v>1148.6</v>
      </c>
      <c r="E21" s="103">
        <v>755.2</v>
      </c>
      <c r="F21" s="103">
        <v>393.4</v>
      </c>
      <c r="G21" s="103">
        <v>2316</v>
      </c>
      <c r="H21" s="103">
        <v>82.7</v>
      </c>
      <c r="I21" s="103">
        <v>69.1</v>
      </c>
      <c r="J21" s="104">
        <v>13.6</v>
      </c>
    </row>
    <row r="22" spans="1:10" ht="12.75">
      <c r="A22" s="303" t="s">
        <v>160</v>
      </c>
      <c r="B22" s="103">
        <v>12932.1</v>
      </c>
      <c r="C22" s="103">
        <v>9172.8</v>
      </c>
      <c r="D22" s="103">
        <v>1156.7</v>
      </c>
      <c r="E22" s="103">
        <v>780.9</v>
      </c>
      <c r="F22" s="103">
        <v>375.8</v>
      </c>
      <c r="G22" s="103">
        <v>2353.1</v>
      </c>
      <c r="H22" s="103">
        <v>81</v>
      </c>
      <c r="I22" s="103">
        <v>67</v>
      </c>
      <c r="J22" s="104">
        <v>14</v>
      </c>
    </row>
    <row r="23" spans="1:10" ht="12.75">
      <c r="A23" s="303">
        <v>1998</v>
      </c>
      <c r="B23" s="103">
        <v>13591</v>
      </c>
      <c r="C23" s="103">
        <v>9762.8</v>
      </c>
      <c r="D23" s="103">
        <v>1159.9</v>
      </c>
      <c r="E23" s="103">
        <v>799.5</v>
      </c>
      <c r="F23" s="103">
        <v>360.5</v>
      </c>
      <c r="G23" s="103">
        <v>2425</v>
      </c>
      <c r="H23" s="103">
        <v>79.7</v>
      </c>
      <c r="I23" s="103">
        <v>65.1</v>
      </c>
      <c r="J23" s="104">
        <v>14.6</v>
      </c>
    </row>
    <row r="24" spans="1:10" ht="12.75">
      <c r="A24" s="303">
        <v>1999</v>
      </c>
      <c r="B24" s="103">
        <v>14344.9</v>
      </c>
      <c r="C24" s="103">
        <v>10431.1</v>
      </c>
      <c r="D24" s="103">
        <v>1156.5</v>
      </c>
      <c r="E24" s="103">
        <v>809.2</v>
      </c>
      <c r="F24" s="103">
        <v>347.325</v>
      </c>
      <c r="G24" s="103">
        <v>2509.5</v>
      </c>
      <c r="H24" s="103">
        <v>79.2</v>
      </c>
      <c r="I24" s="103">
        <v>63.5</v>
      </c>
      <c r="J24" s="104">
        <v>15.7</v>
      </c>
    </row>
    <row r="25" spans="1:10" ht="12.75">
      <c r="A25" s="303">
        <v>2000</v>
      </c>
      <c r="B25" s="103">
        <v>15062.9</v>
      </c>
      <c r="C25" s="103">
        <v>11106.1</v>
      </c>
      <c r="D25" s="103">
        <v>1139.6</v>
      </c>
      <c r="E25" s="103">
        <v>806.9</v>
      </c>
      <c r="F25" s="103">
        <v>332.8</v>
      </c>
      <c r="G25" s="103">
        <v>2568.8</v>
      </c>
      <c r="H25" s="103">
        <v>79.1</v>
      </c>
      <c r="I25" s="103">
        <v>62.1</v>
      </c>
      <c r="J25" s="104">
        <v>17</v>
      </c>
    </row>
    <row r="26" spans="1:10" ht="12.75">
      <c r="A26" s="303">
        <v>2001</v>
      </c>
      <c r="B26" s="103">
        <v>15649.9</v>
      </c>
      <c r="C26" s="103">
        <v>11656.8</v>
      </c>
      <c r="D26" s="103">
        <v>1127.6</v>
      </c>
      <c r="E26" s="103">
        <v>812</v>
      </c>
      <c r="F26" s="103">
        <v>315.6</v>
      </c>
      <c r="G26" s="103">
        <v>2614.9</v>
      </c>
      <c r="H26" s="103">
        <v>78.1</v>
      </c>
      <c r="I26" s="103">
        <v>61.3</v>
      </c>
      <c r="J26" s="104">
        <v>16.8</v>
      </c>
    </row>
    <row r="27" spans="1:10" ht="12.75">
      <c r="A27" s="303">
        <v>2002</v>
      </c>
      <c r="B27" s="103">
        <v>16126.3</v>
      </c>
      <c r="C27" s="103">
        <v>12079.3</v>
      </c>
      <c r="D27" s="103">
        <v>1123.5</v>
      </c>
      <c r="E27" s="103">
        <v>821.7</v>
      </c>
      <c r="F27" s="103">
        <v>301.8</v>
      </c>
      <c r="G27" s="103">
        <v>2656.2</v>
      </c>
      <c r="H27" s="103">
        <v>76.4</v>
      </c>
      <c r="I27" s="103">
        <v>59.7</v>
      </c>
      <c r="J27" s="104">
        <v>16.7</v>
      </c>
    </row>
    <row r="28" spans="1:10" ht="13.5" thickBot="1">
      <c r="A28" s="300">
        <v>2003</v>
      </c>
      <c r="B28" s="301">
        <v>16613.6</v>
      </c>
      <c r="C28" s="301">
        <v>12472.6</v>
      </c>
      <c r="D28" s="301">
        <v>1134.2</v>
      </c>
      <c r="E28" s="301">
        <v>840.7</v>
      </c>
      <c r="F28" s="301">
        <v>293.5</v>
      </c>
      <c r="G28" s="301">
        <v>2732.9</v>
      </c>
      <c r="H28" s="301">
        <v>75.8</v>
      </c>
      <c r="I28" s="301">
        <v>59.3</v>
      </c>
      <c r="J28" s="302">
        <v>16.5</v>
      </c>
    </row>
    <row r="29" spans="1:6" ht="12.75">
      <c r="A29" s="14" t="s">
        <v>414</v>
      </c>
      <c r="B29" s="14"/>
      <c r="C29" s="14"/>
      <c r="D29" s="14"/>
      <c r="E29" s="14"/>
      <c r="F29" s="14"/>
    </row>
  </sheetData>
  <mergeCells count="5">
    <mergeCell ref="A1:J1"/>
    <mergeCell ref="D6:F6"/>
    <mergeCell ref="H6:J6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5" customWidth="1"/>
    <col min="2" max="5" width="18.7109375" style="25" customWidth="1"/>
    <col min="6" max="16384" width="19.140625" style="25" customWidth="1"/>
  </cols>
  <sheetData>
    <row r="1" spans="1:13" ht="18">
      <c r="A1" s="576" t="s">
        <v>266</v>
      </c>
      <c r="B1" s="576"/>
      <c r="C1" s="576"/>
      <c r="D1" s="576"/>
      <c r="E1" s="576"/>
      <c r="F1"/>
      <c r="G1"/>
      <c r="H1"/>
      <c r="I1"/>
      <c r="J1"/>
      <c r="K1"/>
      <c r="L1"/>
      <c r="M1"/>
    </row>
    <row r="3" spans="1:5" ht="15">
      <c r="A3" s="630" t="s">
        <v>333</v>
      </c>
      <c r="B3" s="630"/>
      <c r="C3" s="630"/>
      <c r="D3" s="630"/>
      <c r="E3" s="630"/>
    </row>
    <row r="4" spans="1:5" ht="15">
      <c r="A4" s="630" t="s">
        <v>302</v>
      </c>
      <c r="B4" s="630"/>
      <c r="C4" s="630"/>
      <c r="D4" s="630"/>
      <c r="E4" s="630"/>
    </row>
    <row r="5" spans="1:5" ht="14.25">
      <c r="A5" s="304"/>
      <c r="B5" s="304"/>
      <c r="C5" s="304"/>
      <c r="D5" s="304"/>
      <c r="E5" s="304"/>
    </row>
    <row r="6" spans="1:5" ht="12.75">
      <c r="A6" s="109"/>
      <c r="B6" s="110" t="s">
        <v>162</v>
      </c>
      <c r="C6" s="631" t="s">
        <v>357</v>
      </c>
      <c r="D6" s="631"/>
      <c r="E6" s="632"/>
    </row>
    <row r="7" spans="1:5" ht="12.75">
      <c r="A7" s="111" t="s">
        <v>1</v>
      </c>
      <c r="B7" s="112" t="s">
        <v>163</v>
      </c>
      <c r="C7" s="117"/>
      <c r="D7" s="117"/>
      <c r="E7" s="118"/>
    </row>
    <row r="8" spans="1:6" ht="12.75">
      <c r="A8" s="113"/>
      <c r="B8" s="112" t="s">
        <v>164</v>
      </c>
      <c r="C8" s="112" t="s">
        <v>4</v>
      </c>
      <c r="D8" s="112" t="s">
        <v>165</v>
      </c>
      <c r="E8" s="114" t="s">
        <v>156</v>
      </c>
      <c r="F8" s="226"/>
    </row>
    <row r="9" spans="1:6" ht="13.5" thickBot="1">
      <c r="A9" s="258"/>
      <c r="B9" s="259" t="s">
        <v>166</v>
      </c>
      <c r="C9" s="260"/>
      <c r="D9" s="259" t="s">
        <v>157</v>
      </c>
      <c r="E9" s="261" t="s">
        <v>158</v>
      </c>
      <c r="F9" s="226"/>
    </row>
    <row r="10" spans="1:6" ht="12.75">
      <c r="A10" s="253" t="s">
        <v>44</v>
      </c>
      <c r="B10" s="437">
        <v>7127.942</v>
      </c>
      <c r="C10" s="254">
        <v>165.834</v>
      </c>
      <c r="D10" s="254">
        <v>141.181</v>
      </c>
      <c r="E10" s="255">
        <v>24.65299999999999</v>
      </c>
      <c r="F10" s="226"/>
    </row>
    <row r="11" spans="1:6" ht="12.75">
      <c r="A11" s="253" t="s">
        <v>45</v>
      </c>
      <c r="B11" s="437">
        <v>7448.068</v>
      </c>
      <c r="C11" s="254">
        <v>149.093</v>
      </c>
      <c r="D11" s="254">
        <v>125.453</v>
      </c>
      <c r="E11" s="255">
        <v>23.64</v>
      </c>
      <c r="F11" s="226"/>
    </row>
    <row r="12" spans="1:6" ht="12.75">
      <c r="A12" s="253" t="s">
        <v>46</v>
      </c>
      <c r="B12" s="437">
        <v>7697.535</v>
      </c>
      <c r="C12" s="254">
        <v>125.249</v>
      </c>
      <c r="D12" s="254">
        <v>100.825</v>
      </c>
      <c r="E12" s="255">
        <v>24.423999999999992</v>
      </c>
      <c r="F12" s="226"/>
    </row>
    <row r="13" spans="1:6" ht="12.75">
      <c r="A13" s="253" t="s">
        <v>47</v>
      </c>
      <c r="B13" s="437">
        <v>7296.085</v>
      </c>
      <c r="C13" s="254">
        <v>140.183</v>
      </c>
      <c r="D13" s="254">
        <v>116.535</v>
      </c>
      <c r="E13" s="255">
        <v>23.647999999999996</v>
      </c>
      <c r="F13" s="226"/>
    </row>
    <row r="14" spans="1:6" ht="12.75">
      <c r="A14" s="253" t="s">
        <v>48</v>
      </c>
      <c r="B14" s="437">
        <v>8826.005</v>
      </c>
      <c r="C14" s="254">
        <v>151.528</v>
      </c>
      <c r="D14" s="254">
        <v>127.872</v>
      </c>
      <c r="E14" s="255">
        <v>23.65599999999999</v>
      </c>
      <c r="F14" s="226"/>
    </row>
    <row r="15" spans="1:6" ht="12.75">
      <c r="A15" s="253" t="s">
        <v>49</v>
      </c>
      <c r="B15" s="437">
        <v>8142.916</v>
      </c>
      <c r="C15" s="254">
        <v>162.097</v>
      </c>
      <c r="D15" s="254">
        <v>139.593</v>
      </c>
      <c r="E15" s="255">
        <v>22.50400000000002</v>
      </c>
      <c r="F15" s="226"/>
    </row>
    <row r="16" spans="1:6" ht="12.75">
      <c r="A16" s="253" t="s">
        <v>50</v>
      </c>
      <c r="B16" s="437">
        <v>8814.619</v>
      </c>
      <c r="C16" s="256">
        <v>173.465</v>
      </c>
      <c r="D16" s="256">
        <v>149.168</v>
      </c>
      <c r="E16" s="257">
        <v>24.296999999999997</v>
      </c>
      <c r="F16" s="226"/>
    </row>
    <row r="17" spans="1:6" ht="12.75">
      <c r="A17" s="253" t="s">
        <v>88</v>
      </c>
      <c r="B17" s="437">
        <v>9996.988</v>
      </c>
      <c r="C17" s="256">
        <v>203.421</v>
      </c>
      <c r="D17" s="256">
        <v>179.806</v>
      </c>
      <c r="E17" s="257">
        <v>23.615</v>
      </c>
      <c r="F17" s="226"/>
    </row>
    <row r="18" spans="1:6" ht="12.75">
      <c r="A18" s="253" t="s">
        <v>160</v>
      </c>
      <c r="B18" s="437">
        <v>11864.015</v>
      </c>
      <c r="C18" s="256">
        <v>227.166</v>
      </c>
      <c r="D18" s="256">
        <v>203.9</v>
      </c>
      <c r="E18" s="257">
        <v>23.2</v>
      </c>
      <c r="F18" s="226"/>
    </row>
    <row r="19" spans="1:6" ht="12.75">
      <c r="A19" s="253">
        <v>1998</v>
      </c>
      <c r="B19" s="437">
        <v>13492.842</v>
      </c>
      <c r="C19" s="256">
        <v>230.224</v>
      </c>
      <c r="D19" s="256">
        <v>209.344</v>
      </c>
      <c r="E19" s="257">
        <v>20.88</v>
      </c>
      <c r="F19" s="227"/>
    </row>
    <row r="20" spans="1:6" ht="12.75">
      <c r="A20" s="253">
        <v>1999</v>
      </c>
      <c r="B20" s="437">
        <v>15270.8</v>
      </c>
      <c r="C20" s="256">
        <v>228.9</v>
      </c>
      <c r="D20" s="256">
        <v>207</v>
      </c>
      <c r="E20" s="257">
        <v>21.9</v>
      </c>
      <c r="F20" s="226"/>
    </row>
    <row r="21" spans="1:6" ht="12.75">
      <c r="A21" s="253">
        <v>2000</v>
      </c>
      <c r="B21" s="437">
        <v>16148.4</v>
      </c>
      <c r="C21" s="256">
        <v>249.7</v>
      </c>
      <c r="D21" s="256">
        <v>240.2</v>
      </c>
      <c r="E21" s="257">
        <v>18.3</v>
      </c>
      <c r="F21" s="226"/>
    </row>
    <row r="22" spans="1:6" ht="12.75">
      <c r="A22" s="253">
        <v>2001</v>
      </c>
      <c r="B22" s="437">
        <v>16356.6</v>
      </c>
      <c r="C22" s="256">
        <v>285.73</v>
      </c>
      <c r="D22" s="256">
        <v>267.93</v>
      </c>
      <c r="E22" s="257">
        <v>17.8</v>
      </c>
      <c r="F22" s="226"/>
    </row>
    <row r="23" spans="1:6" ht="12.75">
      <c r="A23" s="253">
        <v>2002</v>
      </c>
      <c r="B23" s="437">
        <v>18342.656</v>
      </c>
      <c r="C23" s="254">
        <v>340.398</v>
      </c>
      <c r="D23" s="254">
        <v>321.159</v>
      </c>
      <c r="E23" s="257">
        <v>19.239</v>
      </c>
      <c r="F23" s="226"/>
    </row>
    <row r="24" spans="1:6" ht="13.5" thickBot="1">
      <c r="A24" s="264">
        <v>2003</v>
      </c>
      <c r="B24" s="438">
        <v>17140.4</v>
      </c>
      <c r="C24" s="305">
        <v>317.9</v>
      </c>
      <c r="D24" s="305">
        <v>301.1</v>
      </c>
      <c r="E24" s="306">
        <v>16.9</v>
      </c>
      <c r="F24" s="226"/>
    </row>
    <row r="25" spans="1:6" ht="12.75">
      <c r="A25" s="27" t="s">
        <v>414</v>
      </c>
      <c r="B25" s="228"/>
      <c r="C25" s="27"/>
      <c r="D25" s="226"/>
      <c r="F25" s="226"/>
    </row>
    <row r="26" spans="1:6" ht="12.75">
      <c r="A26" s="27"/>
      <c r="B26" s="226"/>
      <c r="D26" s="226"/>
      <c r="F26" s="226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5" customWidth="1"/>
    <col min="2" max="5" width="18.7109375" style="25" customWidth="1"/>
    <col min="6" max="16384" width="19.140625" style="25" customWidth="1"/>
  </cols>
  <sheetData>
    <row r="1" spans="1:13" ht="18">
      <c r="A1" s="576" t="s">
        <v>266</v>
      </c>
      <c r="B1" s="576"/>
      <c r="C1" s="576"/>
      <c r="D1" s="576"/>
      <c r="E1" s="576"/>
      <c r="F1"/>
      <c r="G1"/>
      <c r="H1"/>
      <c r="I1"/>
      <c r="J1"/>
      <c r="K1"/>
      <c r="L1"/>
      <c r="M1"/>
    </row>
    <row r="3" spans="1:5" ht="15">
      <c r="A3" s="630" t="s">
        <v>376</v>
      </c>
      <c r="B3" s="630"/>
      <c r="C3" s="630"/>
      <c r="D3" s="630"/>
      <c r="E3" s="630"/>
    </row>
    <row r="4" spans="1:5" ht="15">
      <c r="A4" s="630" t="s">
        <v>303</v>
      </c>
      <c r="B4" s="630"/>
      <c r="C4" s="630"/>
      <c r="D4" s="630"/>
      <c r="E4" s="630"/>
    </row>
    <row r="6" spans="1:5" ht="12.75">
      <c r="A6" s="109"/>
      <c r="B6" s="110" t="s">
        <v>162</v>
      </c>
      <c r="C6" s="631" t="s">
        <v>357</v>
      </c>
      <c r="D6" s="631"/>
      <c r="E6" s="632"/>
    </row>
    <row r="7" spans="1:5" ht="12.75">
      <c r="A7" s="111" t="s">
        <v>1</v>
      </c>
      <c r="B7" s="112" t="s">
        <v>163</v>
      </c>
      <c r="C7" s="117"/>
      <c r="D7" s="117"/>
      <c r="E7" s="118"/>
    </row>
    <row r="8" spans="1:5" ht="12.75">
      <c r="A8" s="113"/>
      <c r="B8" s="112" t="s">
        <v>164</v>
      </c>
      <c r="C8" s="112" t="s">
        <v>4</v>
      </c>
      <c r="D8" s="112" t="s">
        <v>165</v>
      </c>
      <c r="E8" s="114" t="s">
        <v>156</v>
      </c>
    </row>
    <row r="9" spans="1:5" ht="13.5" thickBot="1">
      <c r="A9" s="258"/>
      <c r="B9" s="259" t="s">
        <v>166</v>
      </c>
      <c r="C9" s="260"/>
      <c r="D9" s="259" t="s">
        <v>157</v>
      </c>
      <c r="E9" s="261" t="s">
        <v>158</v>
      </c>
    </row>
    <row r="10" spans="1:5" ht="12.75">
      <c r="A10" s="253" t="s">
        <v>44</v>
      </c>
      <c r="B10" s="115">
        <v>6580.113</v>
      </c>
      <c r="C10" s="115">
        <v>202.778</v>
      </c>
      <c r="D10" s="115">
        <v>145.143</v>
      </c>
      <c r="E10" s="116">
        <v>57.635</v>
      </c>
    </row>
    <row r="11" spans="1:5" ht="12.75">
      <c r="A11" s="253" t="s">
        <v>45</v>
      </c>
      <c r="B11" s="115">
        <v>7121.218</v>
      </c>
      <c r="C11" s="115">
        <v>203.618</v>
      </c>
      <c r="D11" s="115">
        <v>142.915</v>
      </c>
      <c r="E11" s="116">
        <v>60.703</v>
      </c>
    </row>
    <row r="12" spans="1:5" ht="12.75">
      <c r="A12" s="253" t="s">
        <v>46</v>
      </c>
      <c r="B12" s="115">
        <v>7599.746</v>
      </c>
      <c r="C12" s="115">
        <v>192.65</v>
      </c>
      <c r="D12" s="115">
        <v>138.089</v>
      </c>
      <c r="E12" s="116">
        <v>54.56100000000001</v>
      </c>
    </row>
    <row r="13" spans="1:5" ht="12.75">
      <c r="A13" s="253" t="s">
        <v>47</v>
      </c>
      <c r="B13" s="115">
        <v>7565.339</v>
      </c>
      <c r="C13" s="115">
        <v>183.92</v>
      </c>
      <c r="D13" s="115">
        <v>130.017</v>
      </c>
      <c r="E13" s="116">
        <v>53.90299999999999</v>
      </c>
    </row>
    <row r="14" spans="1:5" ht="12.75">
      <c r="A14" s="253" t="s">
        <v>48</v>
      </c>
      <c r="B14" s="115">
        <v>7091.675</v>
      </c>
      <c r="C14" s="115">
        <v>165.415</v>
      </c>
      <c r="D14" s="115">
        <v>120.145</v>
      </c>
      <c r="E14" s="116">
        <v>45.27</v>
      </c>
    </row>
    <row r="15" spans="1:5" ht="12.75">
      <c r="A15" s="253" t="s">
        <v>49</v>
      </c>
      <c r="B15" s="115">
        <v>7966.365</v>
      </c>
      <c r="C15" s="115">
        <v>165.317</v>
      </c>
      <c r="D15" s="115">
        <v>124.585</v>
      </c>
      <c r="E15" s="116">
        <v>40.73200000000001</v>
      </c>
    </row>
    <row r="16" spans="1:5" ht="12.75">
      <c r="A16" s="253" t="s">
        <v>50</v>
      </c>
      <c r="B16" s="115">
        <v>8579.888</v>
      </c>
      <c r="C16" s="115">
        <v>173.576</v>
      </c>
      <c r="D16" s="115">
        <v>135.335</v>
      </c>
      <c r="E16" s="116">
        <v>38.240999999999985</v>
      </c>
    </row>
    <row r="17" spans="1:5" ht="12.75">
      <c r="A17" s="253" t="s">
        <v>88</v>
      </c>
      <c r="B17" s="115">
        <v>9721.92</v>
      </c>
      <c r="C17" s="115">
        <v>193.127</v>
      </c>
      <c r="D17" s="115">
        <v>154.317</v>
      </c>
      <c r="E17" s="116">
        <v>38.81</v>
      </c>
    </row>
    <row r="18" spans="1:5" ht="12.75">
      <c r="A18" s="253" t="s">
        <v>160</v>
      </c>
      <c r="B18" s="115">
        <v>11418.301</v>
      </c>
      <c r="C18" s="115">
        <v>208.755</v>
      </c>
      <c r="D18" s="115">
        <v>172.615</v>
      </c>
      <c r="E18" s="116">
        <v>36.14</v>
      </c>
    </row>
    <row r="19" spans="1:6" ht="12.75">
      <c r="A19" s="253">
        <v>1998</v>
      </c>
      <c r="B19" s="115">
        <v>12854.537</v>
      </c>
      <c r="C19" s="115">
        <v>219.304</v>
      </c>
      <c r="D19" s="115">
        <v>186.664</v>
      </c>
      <c r="E19" s="116">
        <v>32.64</v>
      </c>
      <c r="F19" s="26"/>
    </row>
    <row r="20" spans="1:5" ht="12.75">
      <c r="A20" s="253">
        <v>1999</v>
      </c>
      <c r="B20" s="115">
        <v>14488.4</v>
      </c>
      <c r="C20" s="115">
        <v>232.3</v>
      </c>
      <c r="D20" s="115">
        <v>199.3</v>
      </c>
      <c r="E20" s="116">
        <v>33.1</v>
      </c>
    </row>
    <row r="21" spans="1:5" ht="12.75">
      <c r="A21" s="253">
        <v>2000</v>
      </c>
      <c r="B21" s="115">
        <v>15462.2</v>
      </c>
      <c r="C21" s="115">
        <v>236.5</v>
      </c>
      <c r="D21" s="115">
        <v>227.9</v>
      </c>
      <c r="E21" s="116">
        <v>33.5</v>
      </c>
    </row>
    <row r="22" spans="1:5" ht="12.75">
      <c r="A22" s="253">
        <v>2001</v>
      </c>
      <c r="B22" s="115">
        <v>15925.5</v>
      </c>
      <c r="C22" s="115">
        <v>273.5</v>
      </c>
      <c r="D22" s="115">
        <v>241.7</v>
      </c>
      <c r="E22" s="116">
        <v>31.8</v>
      </c>
    </row>
    <row r="23" spans="1:5" ht="12.75">
      <c r="A23" s="253">
        <v>2002</v>
      </c>
      <c r="B23" s="115">
        <v>17924.439</v>
      </c>
      <c r="C23" s="115">
        <v>309.854</v>
      </c>
      <c r="D23" s="115">
        <v>283.199</v>
      </c>
      <c r="E23" s="116">
        <v>26.665</v>
      </c>
    </row>
    <row r="24" spans="1:5" ht="13.5" thickBot="1">
      <c r="A24" s="264">
        <v>2003</v>
      </c>
      <c r="B24" s="262">
        <v>16845.8</v>
      </c>
      <c r="C24" s="262">
        <v>299.2</v>
      </c>
      <c r="D24" s="262">
        <v>276.3</v>
      </c>
      <c r="E24" s="263">
        <v>22.9</v>
      </c>
    </row>
    <row r="25" spans="1:6" ht="12.75">
      <c r="A25" s="14" t="s">
        <v>414</v>
      </c>
      <c r="B25" s="14"/>
      <c r="C25" s="14"/>
      <c r="D25" s="14"/>
      <c r="E25" s="14"/>
      <c r="F25" s="14"/>
    </row>
    <row r="26" ht="12.75">
      <c r="A26" s="27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2" max="9" width="12.7109375" style="0" customWidth="1"/>
  </cols>
  <sheetData>
    <row r="1" spans="1:9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</row>
    <row r="2" spans="1:9" ht="18">
      <c r="A2" s="184"/>
      <c r="B2" s="184"/>
      <c r="C2" s="184"/>
      <c r="D2" s="184"/>
      <c r="E2" s="184"/>
      <c r="F2" s="184"/>
      <c r="G2" s="184"/>
      <c r="H2" s="184"/>
      <c r="I2" s="184"/>
    </row>
    <row r="3" spans="1:9" ht="15">
      <c r="A3" s="635" t="s">
        <v>431</v>
      </c>
      <c r="B3" s="635"/>
      <c r="C3" s="635"/>
      <c r="D3" s="635"/>
      <c r="E3" s="635"/>
      <c r="F3" s="635"/>
      <c r="G3" s="635"/>
      <c r="H3" s="635"/>
      <c r="I3" s="635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19"/>
      <c r="B5" s="633" t="s">
        <v>366</v>
      </c>
      <c r="C5" s="633"/>
      <c r="D5" s="633"/>
      <c r="E5" s="633"/>
      <c r="F5" s="633" t="s">
        <v>367</v>
      </c>
      <c r="G5" s="633"/>
      <c r="H5" s="633"/>
      <c r="I5" s="634"/>
    </row>
    <row r="6" spans="1:9" ht="12.75">
      <c r="A6" s="120" t="s">
        <v>1</v>
      </c>
      <c r="B6" s="92"/>
      <c r="C6" s="121"/>
      <c r="D6" s="121"/>
      <c r="E6" s="122" t="s">
        <v>167</v>
      </c>
      <c r="F6" s="121"/>
      <c r="G6" s="121"/>
      <c r="H6" s="121"/>
      <c r="I6" s="123" t="s">
        <v>167</v>
      </c>
    </row>
    <row r="7" spans="1:9" ht="12.75">
      <c r="A7" s="124"/>
      <c r="B7" s="122" t="s">
        <v>4</v>
      </c>
      <c r="C7" s="122" t="s">
        <v>168</v>
      </c>
      <c r="D7" s="122" t="s">
        <v>55</v>
      </c>
      <c r="E7" s="122" t="s">
        <v>169</v>
      </c>
      <c r="F7" s="122" t="s">
        <v>4</v>
      </c>
      <c r="G7" s="122" t="s">
        <v>168</v>
      </c>
      <c r="H7" s="122" t="s">
        <v>55</v>
      </c>
      <c r="I7" s="123" t="s">
        <v>170</v>
      </c>
    </row>
    <row r="8" spans="1:9" ht="13.5" thickBot="1">
      <c r="A8" s="266"/>
      <c r="B8" s="267"/>
      <c r="C8" s="268"/>
      <c r="D8" s="267" t="s">
        <v>168</v>
      </c>
      <c r="E8" s="267" t="s">
        <v>171</v>
      </c>
      <c r="F8" s="267"/>
      <c r="G8" s="268"/>
      <c r="H8" s="267" t="s">
        <v>168</v>
      </c>
      <c r="I8" s="269" t="s">
        <v>171</v>
      </c>
    </row>
    <row r="9" spans="1:9" ht="12.75">
      <c r="A9" s="265">
        <v>1994</v>
      </c>
      <c r="B9" s="372">
        <v>895470</v>
      </c>
      <c r="C9" s="372">
        <v>4733</v>
      </c>
      <c r="D9" s="372">
        <v>885977</v>
      </c>
      <c r="E9" s="372">
        <v>4760</v>
      </c>
      <c r="F9" s="406">
        <v>8444.9</v>
      </c>
      <c r="G9" s="373">
        <v>25.3</v>
      </c>
      <c r="H9" s="406">
        <v>8375.7</v>
      </c>
      <c r="I9" s="374">
        <v>43.899999999999636</v>
      </c>
    </row>
    <row r="10" spans="1:9" ht="12.75">
      <c r="A10" s="265">
        <v>1995</v>
      </c>
      <c r="B10" s="372">
        <v>919467</v>
      </c>
      <c r="C10" s="372">
        <v>4963</v>
      </c>
      <c r="D10" s="372">
        <v>910112</v>
      </c>
      <c r="E10" s="372">
        <v>4392</v>
      </c>
      <c r="F10" s="406">
        <v>8615.5</v>
      </c>
      <c r="G10" s="373">
        <v>25.7</v>
      </c>
      <c r="H10" s="406">
        <v>8562.6</v>
      </c>
      <c r="I10" s="374">
        <v>27.19999999999891</v>
      </c>
    </row>
    <row r="11" spans="1:9" ht="12.75">
      <c r="A11" s="265">
        <v>1996</v>
      </c>
      <c r="B11" s="372">
        <v>944611</v>
      </c>
      <c r="C11" s="372">
        <v>5372</v>
      </c>
      <c r="D11" s="372">
        <v>933819</v>
      </c>
      <c r="E11" s="372">
        <v>5420</v>
      </c>
      <c r="F11" s="406">
        <v>8832.1</v>
      </c>
      <c r="G11" s="373">
        <v>27.9</v>
      </c>
      <c r="H11" s="406">
        <v>8775</v>
      </c>
      <c r="I11" s="374">
        <v>29.200000000000728</v>
      </c>
    </row>
    <row r="12" spans="1:9" ht="12.75">
      <c r="A12" s="265" t="s">
        <v>148</v>
      </c>
      <c r="B12" s="372">
        <v>977840</v>
      </c>
      <c r="C12" s="372">
        <v>6336</v>
      </c>
      <c r="D12" s="372">
        <v>959860</v>
      </c>
      <c r="E12" s="372">
        <v>11644</v>
      </c>
      <c r="F12" s="406">
        <v>9280</v>
      </c>
      <c r="G12" s="373">
        <v>34.1</v>
      </c>
      <c r="H12" s="406">
        <v>9221.9</v>
      </c>
      <c r="I12" s="374">
        <v>24</v>
      </c>
    </row>
    <row r="13" spans="1:9" ht="12.75">
      <c r="A13" s="265">
        <v>1998</v>
      </c>
      <c r="B13" s="372">
        <v>1023069</v>
      </c>
      <c r="C13" s="372">
        <v>6983</v>
      </c>
      <c r="D13" s="372">
        <v>1013787</v>
      </c>
      <c r="E13" s="372">
        <v>2299</v>
      </c>
      <c r="F13" s="406">
        <v>9961</v>
      </c>
      <c r="G13" s="373">
        <v>35.2</v>
      </c>
      <c r="H13" s="406">
        <v>9918.3</v>
      </c>
      <c r="I13" s="374">
        <v>7.5</v>
      </c>
    </row>
    <row r="14" spans="1:9" ht="12.75">
      <c r="A14" s="265">
        <v>1999</v>
      </c>
      <c r="B14" s="372">
        <v>1071674</v>
      </c>
      <c r="C14" s="372">
        <v>7483</v>
      </c>
      <c r="D14" s="372">
        <v>1061690</v>
      </c>
      <c r="E14" s="372">
        <v>2501</v>
      </c>
      <c r="F14" s="406">
        <v>10668.7</v>
      </c>
      <c r="G14" s="373">
        <v>37.2</v>
      </c>
      <c r="H14" s="406">
        <v>10623.7</v>
      </c>
      <c r="I14" s="375">
        <v>7.799999999999272</v>
      </c>
    </row>
    <row r="15" spans="1:10" ht="12.75">
      <c r="A15" s="265">
        <v>2000</v>
      </c>
      <c r="B15" s="372">
        <v>1114378</v>
      </c>
      <c r="C15" s="372">
        <v>7988</v>
      </c>
      <c r="D15" s="372">
        <v>1104322</v>
      </c>
      <c r="E15" s="372">
        <v>2068</v>
      </c>
      <c r="F15" s="406">
        <v>11280.8</v>
      </c>
      <c r="G15" s="373">
        <v>42</v>
      </c>
      <c r="H15" s="406">
        <v>11231.7</v>
      </c>
      <c r="I15" s="375">
        <v>7.099999999998545</v>
      </c>
      <c r="J15" s="340"/>
    </row>
    <row r="16" spans="1:9" ht="12.75">
      <c r="A16" s="265">
        <v>2001</v>
      </c>
      <c r="B16" s="372">
        <v>1152678</v>
      </c>
      <c r="C16" s="372">
        <v>8568</v>
      </c>
      <c r="D16" s="372">
        <v>1142340</v>
      </c>
      <c r="E16" s="372">
        <v>1770</v>
      </c>
      <c r="F16" s="406">
        <v>11762.7</v>
      </c>
      <c r="G16" s="373">
        <v>46.8</v>
      </c>
      <c r="H16" s="406">
        <v>11709.1</v>
      </c>
      <c r="I16" s="375">
        <v>6.800000000001091</v>
      </c>
    </row>
    <row r="17" spans="1:9" ht="12.75">
      <c r="A17" s="265">
        <v>2002</v>
      </c>
      <c r="B17" s="372">
        <v>1190467</v>
      </c>
      <c r="C17" s="372">
        <v>9436</v>
      </c>
      <c r="D17" s="372">
        <v>1179451</v>
      </c>
      <c r="E17" s="372">
        <v>1580</v>
      </c>
      <c r="F17" s="406">
        <v>12101.7</v>
      </c>
      <c r="G17" s="373">
        <v>50.8</v>
      </c>
      <c r="H17" s="406">
        <v>12044.3</v>
      </c>
      <c r="I17" s="375">
        <v>6.6</v>
      </c>
    </row>
    <row r="18" spans="1:10" ht="13.5" thickBot="1">
      <c r="A18" s="270">
        <v>2003</v>
      </c>
      <c r="B18" s="376">
        <v>1227989</v>
      </c>
      <c r="C18" s="376">
        <v>9810</v>
      </c>
      <c r="D18" s="376">
        <v>1216139</v>
      </c>
      <c r="E18" s="376">
        <f>B18-C18-D18</f>
        <v>2040</v>
      </c>
      <c r="F18" s="407">
        <v>12433.6</v>
      </c>
      <c r="G18" s="377">
        <v>52.8</v>
      </c>
      <c r="H18" s="407">
        <v>12372.5</v>
      </c>
      <c r="I18" s="378">
        <v>8.300000000001091</v>
      </c>
      <c r="J18" s="490"/>
    </row>
    <row r="19" spans="1:9" ht="12.75">
      <c r="A19" s="14" t="s">
        <v>414</v>
      </c>
      <c r="B19" s="14"/>
      <c r="C19" s="14"/>
      <c r="D19" s="14"/>
      <c r="E19" s="14"/>
      <c r="F19" s="14"/>
      <c r="G19" s="24"/>
      <c r="H19" s="24"/>
      <c r="I19" s="24"/>
    </row>
    <row r="20" spans="2:6" ht="12.75">
      <c r="B20" s="220"/>
      <c r="D20" s="220"/>
      <c r="F20" s="220"/>
    </row>
    <row r="21" spans="2:6" ht="12.75">
      <c r="B21" s="220"/>
      <c r="D21" s="220"/>
      <c r="F21" s="220"/>
    </row>
    <row r="22" spans="2:6" ht="12.75">
      <c r="B22" s="220"/>
      <c r="D22" s="220"/>
      <c r="F22" s="524"/>
    </row>
    <row r="23" spans="2:6" ht="12.75">
      <c r="B23" s="220"/>
      <c r="D23" s="220"/>
      <c r="F23" s="220"/>
    </row>
    <row r="24" spans="2:6" ht="12.75">
      <c r="B24" s="220"/>
      <c r="D24" s="220"/>
      <c r="F24" s="220"/>
    </row>
    <row r="25" spans="2:6" ht="12.75">
      <c r="B25" s="220"/>
      <c r="D25" s="220"/>
      <c r="F25" s="220"/>
    </row>
    <row r="26" spans="2:6" ht="12.75">
      <c r="B26" s="220"/>
      <c r="D26" s="220"/>
      <c r="F26" s="220"/>
    </row>
    <row r="27" spans="2:6" ht="12.75">
      <c r="B27" s="220"/>
      <c r="D27" s="220"/>
      <c r="F27" s="220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8515625" style="0" customWidth="1"/>
    <col min="2" max="7" width="14.7109375" style="0" customWidth="1"/>
  </cols>
  <sheetData>
    <row r="1" spans="1:9" s="504" customFormat="1" ht="18">
      <c r="A1" s="580" t="s">
        <v>266</v>
      </c>
      <c r="B1" s="580"/>
      <c r="C1" s="580"/>
      <c r="D1" s="580"/>
      <c r="E1" s="580"/>
      <c r="F1" s="580"/>
      <c r="G1" s="580"/>
      <c r="H1" s="503"/>
      <c r="I1" s="503"/>
    </row>
    <row r="2" spans="1:7" ht="12.75">
      <c r="A2" s="440"/>
      <c r="B2" s="440"/>
      <c r="C2" s="440"/>
      <c r="D2" s="440"/>
      <c r="E2" s="440"/>
      <c r="F2" s="440"/>
      <c r="G2" s="440"/>
    </row>
    <row r="3" spans="1:7" ht="15">
      <c r="A3" s="583" t="s">
        <v>419</v>
      </c>
      <c r="B3" s="583"/>
      <c r="C3" s="583"/>
      <c r="D3" s="583"/>
      <c r="E3" s="583"/>
      <c r="F3" s="583"/>
      <c r="G3" s="583"/>
    </row>
    <row r="4" spans="1:7" ht="15">
      <c r="A4" s="569"/>
      <c r="B4" s="569"/>
      <c r="C4" s="569"/>
      <c r="D4" s="569"/>
      <c r="E4" s="569"/>
      <c r="F4" s="569"/>
      <c r="G4" s="569"/>
    </row>
    <row r="5" spans="1:7" ht="12.75">
      <c r="A5" s="588"/>
      <c r="B5" s="584" t="s">
        <v>4</v>
      </c>
      <c r="C5" s="585"/>
      <c r="D5" s="584" t="s">
        <v>5</v>
      </c>
      <c r="E5" s="585"/>
      <c r="F5" s="581" t="s">
        <v>6</v>
      </c>
      <c r="G5" s="582"/>
    </row>
    <row r="6" spans="1:7" ht="13.5" thickBot="1">
      <c r="A6" s="511" t="s">
        <v>374</v>
      </c>
      <c r="B6" s="514">
        <v>2002</v>
      </c>
      <c r="C6" s="514">
        <v>2003</v>
      </c>
      <c r="D6" s="514">
        <v>2002</v>
      </c>
      <c r="E6" s="210">
        <v>2003</v>
      </c>
      <c r="F6" s="514">
        <v>2002</v>
      </c>
      <c r="G6" s="515">
        <v>2003</v>
      </c>
    </row>
    <row r="7" spans="1:7" ht="12.75">
      <c r="A7" s="48" t="s">
        <v>430</v>
      </c>
      <c r="B7" s="508">
        <v>7478432</v>
      </c>
      <c r="C7" s="570">
        <v>7606848</v>
      </c>
      <c r="D7" s="508">
        <v>3687421</v>
      </c>
      <c r="E7" s="559">
        <v>3757370</v>
      </c>
      <c r="F7" s="559">
        <v>3791011</v>
      </c>
      <c r="G7" s="570">
        <v>3849478</v>
      </c>
    </row>
    <row r="8" spans="1:7" ht="12.75">
      <c r="A8" s="48" t="s">
        <v>7</v>
      </c>
      <c r="B8" s="508">
        <v>1217514</v>
      </c>
      <c r="C8" s="570">
        <v>1230090</v>
      </c>
      <c r="D8" s="508">
        <v>603149</v>
      </c>
      <c r="E8" s="508">
        <v>610210</v>
      </c>
      <c r="F8" s="508">
        <v>614365</v>
      </c>
      <c r="G8" s="570">
        <v>619880</v>
      </c>
    </row>
    <row r="9" spans="1:7" ht="12.75">
      <c r="A9" s="48" t="s">
        <v>8</v>
      </c>
      <c r="B9" s="508">
        <v>1073971</v>
      </c>
      <c r="C9" s="570">
        <v>1075381</v>
      </c>
      <c r="D9" s="508">
        <v>515166</v>
      </c>
      <c r="E9" s="508">
        <v>515945</v>
      </c>
      <c r="F9" s="508">
        <v>558805</v>
      </c>
      <c r="G9" s="570">
        <v>559436</v>
      </c>
    </row>
    <row r="10" spans="1:7" ht="12.75">
      <c r="A10" s="48" t="s">
        <v>9</v>
      </c>
      <c r="B10" s="508">
        <v>916968</v>
      </c>
      <c r="C10" s="570">
        <v>947361</v>
      </c>
      <c r="D10" s="508">
        <v>458349</v>
      </c>
      <c r="E10" s="508">
        <v>474248</v>
      </c>
      <c r="F10" s="508">
        <v>458619</v>
      </c>
      <c r="G10" s="570">
        <v>473113</v>
      </c>
    </row>
    <row r="11" spans="1:7" ht="12.75">
      <c r="A11" s="48" t="s">
        <v>10</v>
      </c>
      <c r="B11" s="508">
        <v>1843755</v>
      </c>
      <c r="C11" s="570">
        <v>1894868</v>
      </c>
      <c r="D11" s="508">
        <v>923353</v>
      </c>
      <c r="E11" s="508">
        <v>950159</v>
      </c>
      <c r="F11" s="508">
        <v>920402</v>
      </c>
      <c r="G11" s="570">
        <v>944709</v>
      </c>
    </row>
    <row r="12" spans="1:7" ht="12.75">
      <c r="A12" s="48" t="s">
        <v>11</v>
      </c>
      <c r="B12" s="508">
        <v>542275</v>
      </c>
      <c r="C12" s="570">
        <v>549690</v>
      </c>
      <c r="D12" s="508">
        <v>264492</v>
      </c>
      <c r="E12" s="508">
        <v>268309</v>
      </c>
      <c r="F12" s="508">
        <v>277783</v>
      </c>
      <c r="G12" s="570">
        <v>281381</v>
      </c>
    </row>
    <row r="13" spans="1:7" ht="12.75">
      <c r="A13" s="48" t="s">
        <v>12</v>
      </c>
      <c r="B13" s="508">
        <v>2480369</v>
      </c>
      <c r="C13" s="570">
        <v>1815781</v>
      </c>
      <c r="D13" s="508">
        <v>1223935</v>
      </c>
      <c r="E13" s="508">
        <v>907656</v>
      </c>
      <c r="F13" s="508">
        <v>1256434</v>
      </c>
      <c r="G13" s="570">
        <v>908125</v>
      </c>
    </row>
    <row r="14" spans="1:7" ht="12.75">
      <c r="A14" s="48" t="s">
        <v>415</v>
      </c>
      <c r="B14" s="508">
        <v>1782038</v>
      </c>
      <c r="C14" s="570">
        <v>2487646</v>
      </c>
      <c r="D14" s="508">
        <v>888987</v>
      </c>
      <c r="E14" s="508">
        <v>1228177</v>
      </c>
      <c r="F14" s="508">
        <v>893051</v>
      </c>
      <c r="G14" s="570">
        <v>1259469</v>
      </c>
    </row>
    <row r="15" spans="1:7" ht="12.75">
      <c r="A15" s="48" t="s">
        <v>13</v>
      </c>
      <c r="B15" s="508">
        <v>6506440</v>
      </c>
      <c r="C15" s="570">
        <v>6704146</v>
      </c>
      <c r="D15" s="508">
        <v>3201029</v>
      </c>
      <c r="E15" s="508">
        <v>3309850</v>
      </c>
      <c r="F15" s="508">
        <v>3305411</v>
      </c>
      <c r="G15" s="570">
        <v>3394296</v>
      </c>
    </row>
    <row r="16" spans="1:7" ht="12.75">
      <c r="A16" s="48" t="s">
        <v>14</v>
      </c>
      <c r="B16" s="508">
        <v>4326708</v>
      </c>
      <c r="C16" s="570">
        <v>4470885</v>
      </c>
      <c r="D16" s="508">
        <v>2136323</v>
      </c>
      <c r="E16" s="508">
        <v>2213010</v>
      </c>
      <c r="F16" s="508">
        <v>2190385</v>
      </c>
      <c r="G16" s="570">
        <v>2257875</v>
      </c>
    </row>
    <row r="17" spans="1:7" ht="12.75">
      <c r="A17" s="48" t="s">
        <v>37</v>
      </c>
      <c r="B17" s="508">
        <v>1073050</v>
      </c>
      <c r="C17" s="570">
        <v>1073904</v>
      </c>
      <c r="D17" s="508">
        <v>533539</v>
      </c>
      <c r="E17" s="508">
        <v>533891</v>
      </c>
      <c r="F17" s="508">
        <v>539511</v>
      </c>
      <c r="G17" s="570">
        <v>540013</v>
      </c>
    </row>
    <row r="18" spans="1:7" ht="12.75">
      <c r="A18" s="48" t="s">
        <v>15</v>
      </c>
      <c r="B18" s="508">
        <v>2737370</v>
      </c>
      <c r="C18" s="570">
        <v>2751094</v>
      </c>
      <c r="D18" s="508">
        <v>1316721</v>
      </c>
      <c r="E18" s="508">
        <v>1324385</v>
      </c>
      <c r="F18" s="508">
        <v>1420649</v>
      </c>
      <c r="G18" s="570">
        <v>1426709</v>
      </c>
    </row>
    <row r="19" spans="1:7" ht="12.75">
      <c r="A19" s="48" t="s">
        <v>16</v>
      </c>
      <c r="B19" s="508">
        <v>5527152</v>
      </c>
      <c r="C19" s="570">
        <v>5718942</v>
      </c>
      <c r="D19" s="508">
        <v>2663407</v>
      </c>
      <c r="E19" s="508">
        <v>2760877</v>
      </c>
      <c r="F19" s="508">
        <v>2863745</v>
      </c>
      <c r="G19" s="570">
        <v>2958065</v>
      </c>
    </row>
    <row r="20" spans="1:7" ht="12.75">
      <c r="A20" s="48" t="s">
        <v>38</v>
      </c>
      <c r="B20" s="508">
        <v>1226993</v>
      </c>
      <c r="C20" s="570">
        <v>1269230</v>
      </c>
      <c r="D20" s="508">
        <v>616236</v>
      </c>
      <c r="E20" s="508">
        <v>639795</v>
      </c>
      <c r="F20" s="508">
        <v>610757</v>
      </c>
      <c r="G20" s="570">
        <v>629435</v>
      </c>
    </row>
    <row r="21" spans="1:7" ht="12.75">
      <c r="A21" s="48" t="s">
        <v>269</v>
      </c>
      <c r="B21" s="508">
        <v>569628</v>
      </c>
      <c r="C21" s="570">
        <v>578210</v>
      </c>
      <c r="D21" s="508">
        <v>284620</v>
      </c>
      <c r="E21" s="508">
        <v>288991</v>
      </c>
      <c r="F21" s="508">
        <v>285008</v>
      </c>
      <c r="G21" s="570">
        <v>289219</v>
      </c>
    </row>
    <row r="22" spans="1:7" ht="12.75">
      <c r="A22" s="48" t="s">
        <v>17</v>
      </c>
      <c r="B22" s="508">
        <v>2108281</v>
      </c>
      <c r="C22" s="570">
        <v>2112204</v>
      </c>
      <c r="D22" s="508">
        <v>1032209</v>
      </c>
      <c r="E22" s="508">
        <v>1034326</v>
      </c>
      <c r="F22" s="508">
        <v>1076072</v>
      </c>
      <c r="G22" s="570">
        <v>1077878</v>
      </c>
    </row>
    <row r="23" spans="1:7" ht="12.75">
      <c r="A23" s="48" t="s">
        <v>18</v>
      </c>
      <c r="B23" s="508">
        <v>281614</v>
      </c>
      <c r="C23" s="570">
        <v>287390</v>
      </c>
      <c r="D23" s="508">
        <v>140780</v>
      </c>
      <c r="E23" s="508">
        <v>143995</v>
      </c>
      <c r="F23" s="508">
        <v>140834</v>
      </c>
      <c r="G23" s="570">
        <v>143395</v>
      </c>
    </row>
    <row r="24" spans="1:7" ht="12.75">
      <c r="A24" s="48" t="s">
        <v>432</v>
      </c>
      <c r="B24" s="508">
        <v>76152</v>
      </c>
      <c r="C24" s="570">
        <v>74931</v>
      </c>
      <c r="D24" s="509">
        <v>39195</v>
      </c>
      <c r="E24" s="508">
        <v>38395</v>
      </c>
      <c r="F24" s="508">
        <v>36957</v>
      </c>
      <c r="G24" s="570">
        <v>36536</v>
      </c>
    </row>
    <row r="25" spans="1:7" ht="12.75">
      <c r="A25" s="48" t="s">
        <v>433</v>
      </c>
      <c r="B25" s="508">
        <v>69184</v>
      </c>
      <c r="C25" s="570">
        <v>68463</v>
      </c>
      <c r="D25" s="509">
        <v>35178</v>
      </c>
      <c r="E25" s="508">
        <v>34737</v>
      </c>
      <c r="F25" s="560">
        <v>34006</v>
      </c>
      <c r="G25" s="570">
        <v>33726</v>
      </c>
    </row>
    <row r="26" spans="1:7" ht="12.75">
      <c r="A26" s="48"/>
      <c r="B26" s="508"/>
      <c r="C26" s="508"/>
      <c r="D26" s="440"/>
      <c r="E26" s="508"/>
      <c r="F26" s="560"/>
      <c r="G26" s="570"/>
    </row>
    <row r="27" spans="1:11" s="506" customFormat="1" ht="13.5" thickBot="1">
      <c r="A27" s="199" t="s">
        <v>39</v>
      </c>
      <c r="B27" s="512">
        <f aca="true" t="shared" si="0" ref="B27:G27">SUM(B7:B25)</f>
        <v>41837894</v>
      </c>
      <c r="C27" s="512">
        <f t="shared" si="0"/>
        <v>42717064</v>
      </c>
      <c r="D27" s="512">
        <f t="shared" si="0"/>
        <v>20564089</v>
      </c>
      <c r="E27" s="512">
        <f t="shared" si="0"/>
        <v>21034326</v>
      </c>
      <c r="F27" s="512">
        <f t="shared" si="0"/>
        <v>21273805</v>
      </c>
      <c r="G27" s="571">
        <f t="shared" si="0"/>
        <v>21682738</v>
      </c>
      <c r="H27"/>
      <c r="I27"/>
      <c r="J27"/>
      <c r="K27"/>
    </row>
    <row r="28" spans="1:6" ht="12.75">
      <c r="A28" s="2" t="s">
        <v>267</v>
      </c>
      <c r="B28" s="2"/>
      <c r="C28" s="2"/>
      <c r="D28" s="2"/>
      <c r="E28" s="2"/>
      <c r="F28" s="455"/>
    </row>
    <row r="30" ht="12.75">
      <c r="D30" s="507"/>
    </row>
  </sheetData>
  <mergeCells count="5">
    <mergeCell ref="A1:G1"/>
    <mergeCell ref="F5:G5"/>
    <mergeCell ref="A3:G3"/>
    <mergeCell ref="B5:C5"/>
    <mergeCell ref="D5:E5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6" width="15.7109375" style="18" customWidth="1"/>
    <col min="7" max="7" width="13.7109375" style="18" customWidth="1"/>
    <col min="8" max="16384" width="19.140625" style="18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/>
      <c r="I1"/>
      <c r="J1"/>
      <c r="K1"/>
      <c r="L1"/>
      <c r="M1"/>
    </row>
    <row r="3" spans="1:7" ht="15">
      <c r="A3" s="636" t="s">
        <v>334</v>
      </c>
      <c r="B3" s="636"/>
      <c r="C3" s="636"/>
      <c r="D3" s="636"/>
      <c r="E3" s="636"/>
      <c r="F3" s="636"/>
      <c r="G3" s="636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25"/>
      <c r="B5" s="637" t="s">
        <v>172</v>
      </c>
      <c r="C5" s="637"/>
      <c r="D5" s="637"/>
      <c r="E5" s="637" t="s">
        <v>325</v>
      </c>
      <c r="F5" s="637"/>
      <c r="G5" s="638"/>
    </row>
    <row r="6" spans="1:7" ht="12.75">
      <c r="A6" s="126" t="s">
        <v>1</v>
      </c>
      <c r="B6" s="127"/>
      <c r="C6" s="128" t="s">
        <v>358</v>
      </c>
      <c r="D6" s="127"/>
      <c r="E6" s="127"/>
      <c r="F6" s="128" t="s">
        <v>358</v>
      </c>
      <c r="G6" s="129"/>
    </row>
    <row r="7" spans="1:7" ht="12.75">
      <c r="A7" s="126"/>
      <c r="B7" s="128" t="s">
        <v>4</v>
      </c>
      <c r="C7" s="128" t="s">
        <v>356</v>
      </c>
      <c r="D7" s="128" t="s">
        <v>56</v>
      </c>
      <c r="E7" s="128" t="s">
        <v>4</v>
      </c>
      <c r="F7" s="128" t="s">
        <v>356</v>
      </c>
      <c r="G7" s="130" t="s">
        <v>56</v>
      </c>
    </row>
    <row r="8" spans="1:7" ht="13.5" thickBot="1">
      <c r="A8" s="307"/>
      <c r="B8" s="313"/>
      <c r="C8" s="313" t="s">
        <v>147</v>
      </c>
      <c r="D8" s="313"/>
      <c r="E8" s="314"/>
      <c r="F8" s="313" t="s">
        <v>147</v>
      </c>
      <c r="G8" s="315"/>
    </row>
    <row r="9" spans="1:7" ht="12.75">
      <c r="A9" s="271" t="s">
        <v>40</v>
      </c>
      <c r="B9" s="379">
        <v>3834</v>
      </c>
      <c r="C9" s="379">
        <v>62</v>
      </c>
      <c r="D9" s="379">
        <v>7</v>
      </c>
      <c r="E9" s="379">
        <v>6131135</v>
      </c>
      <c r="F9" s="413">
        <v>436708</v>
      </c>
      <c r="G9" s="380">
        <v>3307</v>
      </c>
    </row>
    <row r="10" spans="1:7" ht="12.75">
      <c r="A10" s="271" t="s">
        <v>41</v>
      </c>
      <c r="B10" s="379">
        <v>3790</v>
      </c>
      <c r="C10" s="379">
        <v>61</v>
      </c>
      <c r="D10" s="379">
        <v>9</v>
      </c>
      <c r="E10" s="379">
        <v>6275067</v>
      </c>
      <c r="F10" s="413">
        <v>585190</v>
      </c>
      <c r="G10" s="380">
        <v>5371</v>
      </c>
    </row>
    <row r="11" spans="1:7" ht="12.75">
      <c r="A11" s="271" t="s">
        <v>42</v>
      </c>
      <c r="B11" s="379">
        <v>4112</v>
      </c>
      <c r="C11" s="379">
        <v>58</v>
      </c>
      <c r="D11" s="379">
        <v>12</v>
      </c>
      <c r="E11" s="379">
        <v>6967678</v>
      </c>
      <c r="F11" s="413">
        <v>655815</v>
      </c>
      <c r="G11" s="380">
        <v>5571</v>
      </c>
    </row>
    <row r="12" spans="1:7" ht="12.75">
      <c r="A12" s="271" t="s">
        <v>43</v>
      </c>
      <c r="B12" s="379">
        <v>4096</v>
      </c>
      <c r="C12" s="379">
        <v>71</v>
      </c>
      <c r="D12" s="379">
        <v>12</v>
      </c>
      <c r="E12" s="379">
        <v>6864738</v>
      </c>
      <c r="F12" s="413">
        <v>596920</v>
      </c>
      <c r="G12" s="380">
        <v>5430</v>
      </c>
    </row>
    <row r="13" spans="1:7" ht="12.75">
      <c r="A13" s="271" t="s">
        <v>44</v>
      </c>
      <c r="B13" s="379">
        <v>4302</v>
      </c>
      <c r="C13" s="379">
        <v>67</v>
      </c>
      <c r="D13" s="379">
        <v>11</v>
      </c>
      <c r="E13" s="379">
        <v>6993751</v>
      </c>
      <c r="F13" s="413">
        <v>656656</v>
      </c>
      <c r="G13" s="380">
        <v>5226</v>
      </c>
    </row>
    <row r="14" spans="1:7" ht="12.75">
      <c r="A14" s="271" t="s">
        <v>45</v>
      </c>
      <c r="B14" s="379">
        <v>4595</v>
      </c>
      <c r="C14" s="379">
        <v>68</v>
      </c>
      <c r="D14" s="379">
        <v>11</v>
      </c>
      <c r="E14" s="379">
        <v>7623867</v>
      </c>
      <c r="F14" s="413">
        <v>747960</v>
      </c>
      <c r="G14" s="380">
        <v>5963</v>
      </c>
    </row>
    <row r="15" spans="1:7" ht="12.75">
      <c r="A15" s="271" t="s">
        <v>46</v>
      </c>
      <c r="B15" s="379">
        <v>4848</v>
      </c>
      <c r="C15" s="379">
        <v>84</v>
      </c>
      <c r="D15" s="379">
        <v>14</v>
      </c>
      <c r="E15" s="379">
        <v>7821850</v>
      </c>
      <c r="F15" s="413">
        <v>730462</v>
      </c>
      <c r="G15" s="380">
        <v>6874</v>
      </c>
    </row>
    <row r="16" spans="1:7" ht="12.75">
      <c r="A16" s="271" t="s">
        <v>47</v>
      </c>
      <c r="B16" s="379">
        <v>5010</v>
      </c>
      <c r="C16" s="379">
        <v>78</v>
      </c>
      <c r="D16" s="379">
        <v>13</v>
      </c>
      <c r="E16" s="379">
        <v>7921935</v>
      </c>
      <c r="F16" s="413">
        <v>745536</v>
      </c>
      <c r="G16" s="380">
        <v>6558</v>
      </c>
    </row>
    <row r="17" spans="1:7" ht="12.75">
      <c r="A17" s="271" t="s">
        <v>48</v>
      </c>
      <c r="B17" s="379">
        <v>4749</v>
      </c>
      <c r="C17" s="379">
        <v>86</v>
      </c>
      <c r="D17" s="379">
        <v>9</v>
      </c>
      <c r="E17" s="379">
        <v>7737138</v>
      </c>
      <c r="F17" s="413">
        <v>689965</v>
      </c>
      <c r="G17" s="380">
        <v>6024</v>
      </c>
    </row>
    <row r="18" spans="1:7" ht="12.75">
      <c r="A18" s="271" t="s">
        <v>49</v>
      </c>
      <c r="B18" s="379">
        <v>4581</v>
      </c>
      <c r="C18" s="379">
        <v>83</v>
      </c>
      <c r="D18" s="379">
        <v>7</v>
      </c>
      <c r="E18" s="379">
        <v>7502120</v>
      </c>
      <c r="F18" s="413">
        <v>645946</v>
      </c>
      <c r="G18" s="380">
        <v>2062</v>
      </c>
    </row>
    <row r="19" spans="1:7" ht="12.75">
      <c r="A19" s="271" t="s">
        <v>50</v>
      </c>
      <c r="B19" s="379">
        <v>4827</v>
      </c>
      <c r="C19" s="379">
        <v>75</v>
      </c>
      <c r="D19" s="379">
        <v>8</v>
      </c>
      <c r="E19" s="379">
        <v>7605073</v>
      </c>
      <c r="F19" s="413">
        <v>727069</v>
      </c>
      <c r="G19" s="380">
        <v>2530</v>
      </c>
    </row>
    <row r="20" spans="1:8" ht="12.75">
      <c r="A20" s="271" t="s">
        <v>88</v>
      </c>
      <c r="B20" s="379">
        <v>5028</v>
      </c>
      <c r="C20" s="379">
        <v>76</v>
      </c>
      <c r="D20" s="379">
        <v>9</v>
      </c>
      <c r="E20" s="379">
        <v>8128193</v>
      </c>
      <c r="F20" s="413">
        <v>746344</v>
      </c>
      <c r="G20" s="380">
        <v>4249</v>
      </c>
      <c r="H20" s="18" t="s">
        <v>174</v>
      </c>
    </row>
    <row r="21" spans="1:7" ht="12.75">
      <c r="A21" s="271" t="s">
        <v>160</v>
      </c>
      <c r="B21" s="379">
        <v>5040</v>
      </c>
      <c r="C21" s="379">
        <v>73</v>
      </c>
      <c r="D21" s="379">
        <v>11</v>
      </c>
      <c r="E21" s="379">
        <v>8365095</v>
      </c>
      <c r="F21" s="413">
        <v>752702</v>
      </c>
      <c r="G21" s="380">
        <v>5952</v>
      </c>
    </row>
    <row r="22" spans="1:8" ht="12.75">
      <c r="A22" s="271">
        <v>1998</v>
      </c>
      <c r="B22" s="379">
        <v>5091</v>
      </c>
      <c r="C22" s="379">
        <v>73</v>
      </c>
      <c r="D22" s="379">
        <v>16</v>
      </c>
      <c r="E22" s="379">
        <v>8750577</v>
      </c>
      <c r="F22" s="413">
        <v>742129</v>
      </c>
      <c r="G22" s="380">
        <v>8040</v>
      </c>
      <c r="H22" s="21"/>
    </row>
    <row r="23" spans="1:9" ht="12.75">
      <c r="A23" s="271">
        <v>1999</v>
      </c>
      <c r="B23" s="379">
        <v>5110</v>
      </c>
      <c r="C23" s="379">
        <v>82</v>
      </c>
      <c r="D23" s="379">
        <v>17</v>
      </c>
      <c r="E23" s="379">
        <v>9008053</v>
      </c>
      <c r="F23" s="413">
        <v>642944</v>
      </c>
      <c r="G23" s="380">
        <v>7413</v>
      </c>
      <c r="H23" s="21"/>
      <c r="I23" s="21"/>
    </row>
    <row r="24" spans="1:9" ht="12.75">
      <c r="A24" s="271">
        <v>2000</v>
      </c>
      <c r="B24" s="379">
        <v>5252</v>
      </c>
      <c r="C24" s="379">
        <v>96</v>
      </c>
      <c r="D24" s="379">
        <v>21</v>
      </c>
      <c r="E24" s="379">
        <v>9108887</v>
      </c>
      <c r="F24" s="413">
        <v>794172</v>
      </c>
      <c r="G24" s="380">
        <v>4210</v>
      </c>
      <c r="H24" s="21"/>
      <c r="I24" s="21"/>
    </row>
    <row r="25" spans="1:9" ht="12.75">
      <c r="A25" s="271">
        <v>2001</v>
      </c>
      <c r="B25" s="379">
        <v>5421</v>
      </c>
      <c r="C25" s="379">
        <v>98</v>
      </c>
      <c r="D25" s="379">
        <v>12</v>
      </c>
      <c r="E25" s="379">
        <v>9495978</v>
      </c>
      <c r="F25" s="413">
        <v>790601</v>
      </c>
      <c r="G25" s="380">
        <v>816</v>
      </c>
      <c r="H25" s="21"/>
      <c r="I25" s="21"/>
    </row>
    <row r="26" spans="1:9" ht="12.75">
      <c r="A26" s="271">
        <v>2002</v>
      </c>
      <c r="B26" s="379">
        <v>5427</v>
      </c>
      <c r="C26" s="379">
        <v>93</v>
      </c>
      <c r="D26" s="379">
        <v>14</v>
      </c>
      <c r="E26" s="379">
        <v>9677876</v>
      </c>
      <c r="F26" s="413">
        <v>781958</v>
      </c>
      <c r="G26" s="380">
        <v>1481</v>
      </c>
      <c r="H26" s="21"/>
      <c r="I26" s="21"/>
    </row>
    <row r="27" spans="1:9" ht="13.5" thickBot="1">
      <c r="A27" s="316">
        <v>2003</v>
      </c>
      <c r="B27" s="381">
        <v>4737</v>
      </c>
      <c r="C27" s="381">
        <v>86</v>
      </c>
      <c r="D27" s="381">
        <v>9</v>
      </c>
      <c r="E27" s="317">
        <v>8593615</v>
      </c>
      <c r="F27" s="414">
        <v>756370</v>
      </c>
      <c r="G27" s="382">
        <v>1242</v>
      </c>
      <c r="H27" s="21"/>
      <c r="I27" s="21"/>
    </row>
    <row r="28" spans="1:6" ht="12.75">
      <c r="A28" s="14" t="s">
        <v>414</v>
      </c>
      <c r="B28" s="14"/>
      <c r="C28" s="14"/>
      <c r="D28" s="14"/>
      <c r="E28" s="14"/>
      <c r="F28" s="20"/>
    </row>
  </sheetData>
  <mergeCells count="4">
    <mergeCell ref="A3:G3"/>
    <mergeCell ref="A1:G1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M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5.7109375" style="18" customWidth="1"/>
    <col min="7" max="7" width="13.7109375" style="18" customWidth="1"/>
    <col min="8" max="16384" width="19.140625" style="18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184"/>
      <c r="H1"/>
      <c r="I1"/>
      <c r="J1"/>
      <c r="K1"/>
      <c r="L1"/>
      <c r="M1"/>
    </row>
    <row r="3" spans="1:6" ht="15">
      <c r="A3" s="636" t="s">
        <v>335</v>
      </c>
      <c r="B3" s="636"/>
      <c r="C3" s="636"/>
      <c r="D3" s="636"/>
      <c r="E3" s="636"/>
      <c r="F3" s="636"/>
    </row>
    <row r="5" spans="1:6" ht="12.75">
      <c r="A5" s="132" t="s">
        <v>177</v>
      </c>
      <c r="B5" s="637" t="s">
        <v>175</v>
      </c>
      <c r="C5" s="637"/>
      <c r="D5" s="637"/>
      <c r="E5" s="637" t="s">
        <v>176</v>
      </c>
      <c r="F5" s="638"/>
    </row>
    <row r="6" spans="1:6" ht="12.75">
      <c r="A6" s="126" t="s">
        <v>178</v>
      </c>
      <c r="B6" s="128" t="s">
        <v>321</v>
      </c>
      <c r="C6" s="131" t="s">
        <v>179</v>
      </c>
      <c r="D6" s="128" t="s">
        <v>56</v>
      </c>
      <c r="E6" s="128" t="s">
        <v>375</v>
      </c>
      <c r="F6" s="130" t="s">
        <v>168</v>
      </c>
    </row>
    <row r="7" spans="1:6" ht="13.5" thickBot="1">
      <c r="A7" s="307" t="s">
        <v>173</v>
      </c>
      <c r="B7" s="313" t="s">
        <v>180</v>
      </c>
      <c r="C7" s="314" t="s">
        <v>359</v>
      </c>
      <c r="D7" s="314"/>
      <c r="E7" s="313" t="s">
        <v>180</v>
      </c>
      <c r="F7" s="315"/>
    </row>
    <row r="8" spans="1:6" ht="12.75">
      <c r="A8" s="271" t="s">
        <v>40</v>
      </c>
      <c r="B8" s="136">
        <v>7.88</v>
      </c>
      <c r="C8" s="136">
        <v>7.57</v>
      </c>
      <c r="D8" s="311" t="s">
        <v>252</v>
      </c>
      <c r="E8" s="133">
        <v>1793.1</v>
      </c>
      <c r="F8" s="134">
        <v>1776.3</v>
      </c>
    </row>
    <row r="9" spans="1:6" ht="12.75">
      <c r="A9" s="271" t="s">
        <v>41</v>
      </c>
      <c r="B9" s="136">
        <v>8.23</v>
      </c>
      <c r="C9" s="135">
        <v>7.8</v>
      </c>
      <c r="D9" s="311" t="s">
        <v>252</v>
      </c>
      <c r="E9" s="133">
        <v>1786.8</v>
      </c>
      <c r="F9" s="134">
        <v>1788.4</v>
      </c>
    </row>
    <row r="10" spans="1:6" ht="12.75">
      <c r="A10" s="271" t="s">
        <v>42</v>
      </c>
      <c r="B10" s="136">
        <v>6.51</v>
      </c>
      <c r="C10" s="135">
        <v>6.6</v>
      </c>
      <c r="D10" s="311" t="s">
        <v>252</v>
      </c>
      <c r="E10" s="133">
        <v>1782.1</v>
      </c>
      <c r="F10" s="134">
        <v>1792.6</v>
      </c>
    </row>
    <row r="11" spans="1:6" ht="12.75">
      <c r="A11" s="271" t="s">
        <v>43</v>
      </c>
      <c r="B11" s="136">
        <v>6.38</v>
      </c>
      <c r="C11" s="136">
        <v>6.44</v>
      </c>
      <c r="D11" s="312">
        <v>7.8</v>
      </c>
      <c r="E11" s="133">
        <v>1778.8</v>
      </c>
      <c r="F11" s="134">
        <v>1788.7</v>
      </c>
    </row>
    <row r="12" spans="1:6" ht="12.75">
      <c r="A12" s="271" t="s">
        <v>44</v>
      </c>
      <c r="B12" s="136">
        <v>7.77</v>
      </c>
      <c r="C12" s="136">
        <v>8.06</v>
      </c>
      <c r="D12" s="135">
        <v>8.08</v>
      </c>
      <c r="E12" s="133">
        <v>1772.2</v>
      </c>
      <c r="F12" s="134">
        <v>1781.7</v>
      </c>
    </row>
    <row r="13" spans="1:6" ht="12.75">
      <c r="A13" s="271" t="s">
        <v>45</v>
      </c>
      <c r="B13" s="136">
        <v>8.33</v>
      </c>
      <c r="C13" s="136">
        <v>8.65</v>
      </c>
      <c r="D13" s="135">
        <v>8.34</v>
      </c>
      <c r="E13" s="133">
        <v>1769.7</v>
      </c>
      <c r="F13" s="134">
        <v>1781.5</v>
      </c>
    </row>
    <row r="14" spans="1:6" ht="12.75">
      <c r="A14" s="271" t="s">
        <v>46</v>
      </c>
      <c r="B14" s="136">
        <v>7.96</v>
      </c>
      <c r="C14" s="136">
        <v>8.26</v>
      </c>
      <c r="D14" s="135">
        <v>10.2</v>
      </c>
      <c r="E14" s="133">
        <v>1768</v>
      </c>
      <c r="F14" s="134">
        <v>1782.1</v>
      </c>
    </row>
    <row r="15" spans="1:6" ht="12.75">
      <c r="A15" s="271" t="s">
        <v>47</v>
      </c>
      <c r="B15" s="136">
        <v>7.27</v>
      </c>
      <c r="C15" s="136">
        <v>7.46</v>
      </c>
      <c r="D15" s="135">
        <v>12.48</v>
      </c>
      <c r="E15" s="133">
        <v>1766.6</v>
      </c>
      <c r="F15" s="134">
        <v>1765</v>
      </c>
    </row>
    <row r="16" spans="1:6" ht="12.75">
      <c r="A16" s="271" t="s">
        <v>48</v>
      </c>
      <c r="B16" s="136">
        <v>5.48</v>
      </c>
      <c r="C16" s="136">
        <v>5.68</v>
      </c>
      <c r="D16" s="135">
        <v>6.02</v>
      </c>
      <c r="E16" s="133">
        <v>1763.5</v>
      </c>
      <c r="F16" s="134">
        <v>1740.1</v>
      </c>
    </row>
    <row r="17" spans="1:6" ht="12.75">
      <c r="A17" s="271" t="s">
        <v>49</v>
      </c>
      <c r="B17" s="136">
        <v>3.59</v>
      </c>
      <c r="C17" s="136">
        <v>4.63</v>
      </c>
      <c r="D17" s="135">
        <v>1.7</v>
      </c>
      <c r="E17" s="133">
        <v>1763.5</v>
      </c>
      <c r="F17" s="134">
        <v>1739.3</v>
      </c>
    </row>
    <row r="18" spans="1:6" ht="12.75">
      <c r="A18" s="271" t="s">
        <v>50</v>
      </c>
      <c r="B18" s="136">
        <v>3.94</v>
      </c>
      <c r="C18" s="136">
        <v>3.83</v>
      </c>
      <c r="D18" s="135">
        <v>4.07</v>
      </c>
      <c r="E18" s="133">
        <v>1765.9</v>
      </c>
      <c r="F18" s="134">
        <v>1795.2</v>
      </c>
    </row>
    <row r="19" spans="1:6" ht="12.75">
      <c r="A19" s="271" t="s">
        <v>88</v>
      </c>
      <c r="B19" s="136">
        <v>3.82</v>
      </c>
      <c r="C19" s="136">
        <v>4.11</v>
      </c>
      <c r="D19" s="135">
        <v>3.44</v>
      </c>
      <c r="E19" s="133">
        <v>1767.5</v>
      </c>
      <c r="F19" s="134">
        <v>1795.6</v>
      </c>
    </row>
    <row r="20" spans="1:6" ht="12.75">
      <c r="A20" s="271" t="s">
        <v>160</v>
      </c>
      <c r="B20" s="136">
        <v>2.87</v>
      </c>
      <c r="C20" s="135">
        <v>3.08</v>
      </c>
      <c r="D20" s="136">
        <v>3.68</v>
      </c>
      <c r="E20" s="133">
        <v>1767.8</v>
      </c>
      <c r="F20" s="134">
        <v>1782.6</v>
      </c>
    </row>
    <row r="21" spans="1:8" ht="12.75">
      <c r="A21" s="271">
        <v>1998</v>
      </c>
      <c r="B21" s="135">
        <v>2.56</v>
      </c>
      <c r="C21" s="135">
        <v>3.01</v>
      </c>
      <c r="D21" s="135">
        <v>3.16</v>
      </c>
      <c r="E21" s="133">
        <v>1766.6</v>
      </c>
      <c r="F21" s="134">
        <v>1778.1</v>
      </c>
      <c r="G21" s="23"/>
      <c r="H21" s="23"/>
    </row>
    <row r="22" spans="1:7" ht="12.75">
      <c r="A22" s="271">
        <v>1999</v>
      </c>
      <c r="B22" s="136">
        <v>2.72</v>
      </c>
      <c r="C22" s="136">
        <v>3.42</v>
      </c>
      <c r="D22" s="136">
        <v>2.66</v>
      </c>
      <c r="E22" s="133">
        <v>1765</v>
      </c>
      <c r="F22" s="134">
        <v>1773.3</v>
      </c>
      <c r="G22" s="22"/>
    </row>
    <row r="23" spans="1:7" ht="12.75">
      <c r="A23" s="271">
        <v>2000</v>
      </c>
      <c r="B23" s="136">
        <v>3.72</v>
      </c>
      <c r="C23" s="136">
        <v>3.85</v>
      </c>
      <c r="D23" s="136">
        <v>2.91</v>
      </c>
      <c r="E23" s="133">
        <v>1761.3</v>
      </c>
      <c r="F23" s="134">
        <v>1777.4</v>
      </c>
      <c r="G23" s="22"/>
    </row>
    <row r="24" spans="1:7" ht="12.75">
      <c r="A24" s="271">
        <v>2001</v>
      </c>
      <c r="B24" s="136">
        <v>3.68</v>
      </c>
      <c r="C24" s="136">
        <v>4.32</v>
      </c>
      <c r="D24" s="136">
        <v>4.52</v>
      </c>
      <c r="E24" s="133">
        <v>1758.7</v>
      </c>
      <c r="F24" s="134">
        <v>1776.6</v>
      </c>
      <c r="G24" s="22"/>
    </row>
    <row r="25" spans="1:7" ht="12.75">
      <c r="A25" s="271">
        <v>2002</v>
      </c>
      <c r="B25" s="136">
        <v>3.85</v>
      </c>
      <c r="C25" s="136">
        <v>3.91</v>
      </c>
      <c r="D25" s="136">
        <v>3.23</v>
      </c>
      <c r="E25" s="133">
        <v>1756.3</v>
      </c>
      <c r="F25" s="134">
        <v>1774.4</v>
      </c>
      <c r="G25" s="22"/>
    </row>
    <row r="26" spans="1:7" ht="13.5" thickBot="1">
      <c r="A26" s="316">
        <v>2003</v>
      </c>
      <c r="B26" s="308">
        <v>3.7</v>
      </c>
      <c r="C26" s="308">
        <v>3.74</v>
      </c>
      <c r="D26" s="308">
        <v>2.52</v>
      </c>
      <c r="E26" s="309">
        <v>1756.9</v>
      </c>
      <c r="F26" s="310">
        <v>1776</v>
      </c>
      <c r="G26" s="22"/>
    </row>
    <row r="27" spans="1:6" ht="12.75">
      <c r="A27" s="14" t="s">
        <v>414</v>
      </c>
      <c r="B27" s="14"/>
      <c r="C27" s="14"/>
      <c r="D27" s="14"/>
      <c r="E27" s="14"/>
      <c r="F27" s="14"/>
    </row>
    <row r="37" ht="12.75">
      <c r="D37" s="20"/>
    </row>
  </sheetData>
  <mergeCells count="4">
    <mergeCell ref="A3:F3"/>
    <mergeCell ref="B5:D5"/>
    <mergeCell ref="E5:F5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5" width="12.7109375" style="16" customWidth="1"/>
    <col min="6" max="6" width="14.7109375" style="16" customWidth="1"/>
    <col min="7" max="9" width="12.7109375" style="16" customWidth="1"/>
    <col min="10" max="10" width="13.8515625" style="16" customWidth="1"/>
    <col min="11" max="11" width="2.28125" style="16" customWidth="1"/>
    <col min="12" max="16384" width="19.140625" style="16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/>
      <c r="K1"/>
      <c r="L1"/>
      <c r="M1"/>
    </row>
    <row r="3" spans="1:9" ht="15">
      <c r="A3" s="641" t="s">
        <v>336</v>
      </c>
      <c r="B3" s="641"/>
      <c r="C3" s="641"/>
      <c r="D3" s="641"/>
      <c r="E3" s="641"/>
      <c r="F3" s="641"/>
      <c r="G3" s="641"/>
      <c r="H3" s="641"/>
      <c r="I3" s="641"/>
    </row>
    <row r="5" spans="1:9" ht="12.75">
      <c r="A5" s="137"/>
      <c r="B5" s="639" t="s">
        <v>181</v>
      </c>
      <c r="C5" s="639"/>
      <c r="D5" s="639"/>
      <c r="E5" s="639"/>
      <c r="F5" s="639" t="s">
        <v>368</v>
      </c>
      <c r="G5" s="639"/>
      <c r="H5" s="639"/>
      <c r="I5" s="640"/>
    </row>
    <row r="6" spans="1:9" ht="12.75">
      <c r="A6" s="138" t="s">
        <v>1</v>
      </c>
      <c r="B6" s="139"/>
      <c r="C6" s="128" t="s">
        <v>358</v>
      </c>
      <c r="D6" s="139"/>
      <c r="E6" s="139"/>
      <c r="F6" s="139"/>
      <c r="G6" s="128" t="s">
        <v>358</v>
      </c>
      <c r="H6" s="139"/>
      <c r="I6" s="140"/>
    </row>
    <row r="7" spans="1:9" ht="12.75">
      <c r="A7" s="141"/>
      <c r="B7" s="142" t="s">
        <v>182</v>
      </c>
      <c r="C7" s="128" t="s">
        <v>356</v>
      </c>
      <c r="D7" s="142" t="s">
        <v>56</v>
      </c>
      <c r="E7" s="139" t="s">
        <v>183</v>
      </c>
      <c r="F7" s="142" t="s">
        <v>182</v>
      </c>
      <c r="G7" s="128" t="s">
        <v>356</v>
      </c>
      <c r="H7" s="142" t="s">
        <v>56</v>
      </c>
      <c r="I7" s="140" t="s">
        <v>183</v>
      </c>
    </row>
    <row r="8" spans="1:9" ht="13.5" thickBot="1">
      <c r="A8" s="318"/>
      <c r="B8" s="319"/>
      <c r="C8" s="313" t="s">
        <v>147</v>
      </c>
      <c r="D8" s="319"/>
      <c r="E8" s="320"/>
      <c r="F8" s="319"/>
      <c r="G8" s="313" t="s">
        <v>147</v>
      </c>
      <c r="H8" s="320"/>
      <c r="I8" s="321"/>
    </row>
    <row r="9" spans="1:9" ht="12.75">
      <c r="A9" s="322">
        <v>1987</v>
      </c>
      <c r="B9" s="383">
        <v>70672</v>
      </c>
      <c r="C9" s="383">
        <v>754</v>
      </c>
      <c r="D9" s="383">
        <v>61</v>
      </c>
      <c r="E9" s="383">
        <v>912</v>
      </c>
      <c r="F9" s="383">
        <v>194317</v>
      </c>
      <c r="G9" s="383">
        <v>1729</v>
      </c>
      <c r="H9" s="384">
        <v>403</v>
      </c>
      <c r="I9" s="385">
        <v>2805</v>
      </c>
    </row>
    <row r="10" spans="1:9" ht="12.75">
      <c r="A10" s="322">
        <v>1988</v>
      </c>
      <c r="B10" s="383">
        <v>80438</v>
      </c>
      <c r="C10" s="383">
        <v>1088</v>
      </c>
      <c r="D10" s="383">
        <v>87</v>
      </c>
      <c r="E10" s="383">
        <v>1044</v>
      </c>
      <c r="F10" s="383">
        <v>223290</v>
      </c>
      <c r="G10" s="383">
        <v>2908</v>
      </c>
      <c r="H10" s="384">
        <v>329</v>
      </c>
      <c r="I10" s="385">
        <v>3607</v>
      </c>
    </row>
    <row r="11" spans="1:9" ht="12.75">
      <c r="A11" s="322">
        <v>1989</v>
      </c>
      <c r="B11" s="383">
        <v>94319</v>
      </c>
      <c r="C11" s="383">
        <v>1191</v>
      </c>
      <c r="D11" s="383">
        <v>63</v>
      </c>
      <c r="E11" s="383">
        <v>1126</v>
      </c>
      <c r="F11" s="383">
        <v>265937</v>
      </c>
      <c r="G11" s="383">
        <v>3507</v>
      </c>
      <c r="H11" s="384">
        <v>220</v>
      </c>
      <c r="I11" s="385">
        <v>3878</v>
      </c>
    </row>
    <row r="12" spans="1:9" ht="12.75">
      <c r="A12" s="322" t="s">
        <v>45</v>
      </c>
      <c r="B12" s="383">
        <v>93499</v>
      </c>
      <c r="C12" s="383">
        <v>1334</v>
      </c>
      <c r="D12" s="383">
        <v>52</v>
      </c>
      <c r="E12" s="383">
        <v>1191</v>
      </c>
      <c r="F12" s="383">
        <v>263748</v>
      </c>
      <c r="G12" s="383">
        <v>3940</v>
      </c>
      <c r="H12" s="384">
        <v>169</v>
      </c>
      <c r="I12" s="385">
        <v>4245</v>
      </c>
    </row>
    <row r="13" spans="1:9" ht="12.75">
      <c r="A13" s="322" t="s">
        <v>46</v>
      </c>
      <c r="B13" s="383">
        <v>101191</v>
      </c>
      <c r="C13" s="383">
        <v>1507</v>
      </c>
      <c r="D13" s="383">
        <v>42</v>
      </c>
      <c r="E13" s="383">
        <v>1146</v>
      </c>
      <c r="F13" s="383">
        <v>285292</v>
      </c>
      <c r="G13" s="383">
        <v>5125</v>
      </c>
      <c r="H13" s="384">
        <v>157</v>
      </c>
      <c r="I13" s="385">
        <v>3442</v>
      </c>
    </row>
    <row r="14" spans="1:9" ht="12.75">
      <c r="A14" s="322" t="s">
        <v>47</v>
      </c>
      <c r="B14" s="383">
        <v>109452</v>
      </c>
      <c r="C14" s="383">
        <v>2194</v>
      </c>
      <c r="D14" s="383">
        <v>55</v>
      </c>
      <c r="E14" s="383">
        <v>1343</v>
      </c>
      <c r="F14" s="383">
        <v>309384</v>
      </c>
      <c r="G14" s="383">
        <v>4324</v>
      </c>
      <c r="H14" s="384">
        <v>235</v>
      </c>
      <c r="I14" s="385">
        <v>4458</v>
      </c>
    </row>
    <row r="15" spans="1:9" ht="12.75">
      <c r="A15" s="322" t="s">
        <v>48</v>
      </c>
      <c r="B15" s="383">
        <v>99975</v>
      </c>
      <c r="C15" s="383">
        <v>2027</v>
      </c>
      <c r="D15" s="383">
        <v>48</v>
      </c>
      <c r="E15" s="383">
        <v>1309</v>
      </c>
      <c r="F15" s="383">
        <v>293790</v>
      </c>
      <c r="G15" s="383">
        <v>4494</v>
      </c>
      <c r="H15" s="384">
        <v>133</v>
      </c>
      <c r="I15" s="385">
        <v>4447</v>
      </c>
    </row>
    <row r="16" spans="1:9" ht="12.75">
      <c r="A16" s="322" t="s">
        <v>49</v>
      </c>
      <c r="B16" s="383">
        <v>117455</v>
      </c>
      <c r="C16" s="383">
        <v>2583</v>
      </c>
      <c r="D16" s="383">
        <v>65</v>
      </c>
      <c r="E16" s="383">
        <v>1413</v>
      </c>
      <c r="F16" s="383">
        <v>319967</v>
      </c>
      <c r="G16" s="383">
        <v>4735</v>
      </c>
      <c r="H16" s="384">
        <v>160</v>
      </c>
      <c r="I16" s="385">
        <v>5697</v>
      </c>
    </row>
    <row r="17" spans="1:9" ht="12.75">
      <c r="A17" s="322" t="s">
        <v>50</v>
      </c>
      <c r="B17" s="383">
        <v>122531</v>
      </c>
      <c r="C17" s="383">
        <v>2588</v>
      </c>
      <c r="D17" s="383">
        <v>52</v>
      </c>
      <c r="E17" s="383">
        <v>1413</v>
      </c>
      <c r="F17" s="383">
        <v>339295</v>
      </c>
      <c r="G17" s="383">
        <v>6912</v>
      </c>
      <c r="H17" s="384">
        <v>291</v>
      </c>
      <c r="I17" s="385">
        <v>5874</v>
      </c>
    </row>
    <row r="18" spans="1:9" ht="12.75">
      <c r="A18" s="322" t="s">
        <v>88</v>
      </c>
      <c r="B18" s="383">
        <v>121176</v>
      </c>
      <c r="C18" s="383">
        <v>2691</v>
      </c>
      <c r="D18" s="383">
        <v>64</v>
      </c>
      <c r="E18" s="383">
        <v>1437</v>
      </c>
      <c r="F18" s="383">
        <v>337716</v>
      </c>
      <c r="G18" s="383">
        <v>6029</v>
      </c>
      <c r="H18" s="384">
        <v>290</v>
      </c>
      <c r="I18" s="385">
        <v>5403</v>
      </c>
    </row>
    <row r="19" spans="1:9" ht="12.75">
      <c r="A19" s="322" t="s">
        <v>160</v>
      </c>
      <c r="B19" s="383">
        <v>121747</v>
      </c>
      <c r="C19" s="383">
        <v>2701</v>
      </c>
      <c r="D19" s="383">
        <v>69</v>
      </c>
      <c r="E19" s="383">
        <v>1333</v>
      </c>
      <c r="F19" s="383">
        <v>339972</v>
      </c>
      <c r="G19" s="383">
        <v>6404</v>
      </c>
      <c r="H19" s="384">
        <v>132</v>
      </c>
      <c r="I19" s="385">
        <v>6254</v>
      </c>
    </row>
    <row r="20" spans="1:9" ht="12.75">
      <c r="A20" s="322">
        <v>1998</v>
      </c>
      <c r="B20" s="383">
        <v>128004</v>
      </c>
      <c r="C20" s="383">
        <v>3103</v>
      </c>
      <c r="D20" s="383">
        <v>61</v>
      </c>
      <c r="E20" s="383">
        <v>1181</v>
      </c>
      <c r="F20" s="383">
        <v>382025</v>
      </c>
      <c r="G20" s="383">
        <v>7497</v>
      </c>
      <c r="H20" s="384">
        <v>208</v>
      </c>
      <c r="I20" s="385">
        <v>4664</v>
      </c>
    </row>
    <row r="21" spans="1:11" ht="12.75">
      <c r="A21" s="322">
        <v>1999</v>
      </c>
      <c r="B21" s="383">
        <v>137794</v>
      </c>
      <c r="C21" s="383">
        <v>2908</v>
      </c>
      <c r="D21" s="383">
        <v>111</v>
      </c>
      <c r="E21" s="383">
        <v>1007</v>
      </c>
      <c r="F21" s="383">
        <v>488473</v>
      </c>
      <c r="G21" s="383">
        <v>6632</v>
      </c>
      <c r="H21" s="408">
        <v>226</v>
      </c>
      <c r="I21" s="385">
        <v>4791</v>
      </c>
      <c r="J21" s="17"/>
      <c r="K21" s="17"/>
    </row>
    <row r="22" spans="1:11" ht="12.75">
      <c r="A22" s="322">
        <v>2000</v>
      </c>
      <c r="B22" s="383">
        <v>154256</v>
      </c>
      <c r="C22" s="383">
        <v>3110</v>
      </c>
      <c r="D22" s="383">
        <v>55</v>
      </c>
      <c r="E22" s="383">
        <v>1040</v>
      </c>
      <c r="F22" s="383">
        <v>609007</v>
      </c>
      <c r="G22" s="383">
        <v>7937</v>
      </c>
      <c r="H22" s="408">
        <v>134</v>
      </c>
      <c r="I22" s="385">
        <v>5074</v>
      </c>
      <c r="J22" s="17"/>
      <c r="K22" s="17"/>
    </row>
    <row r="23" spans="1:11" ht="12.75">
      <c r="A23" s="322">
        <v>2001</v>
      </c>
      <c r="B23" s="383">
        <v>162275</v>
      </c>
      <c r="C23" s="383">
        <v>3210</v>
      </c>
      <c r="D23" s="383">
        <v>89</v>
      </c>
      <c r="E23" s="383">
        <v>1071</v>
      </c>
      <c r="F23" s="383">
        <v>676644</v>
      </c>
      <c r="G23" s="383">
        <v>10422</v>
      </c>
      <c r="H23" s="408">
        <v>241</v>
      </c>
      <c r="I23" s="385">
        <v>4845</v>
      </c>
      <c r="J23" s="17"/>
      <c r="K23" s="17"/>
    </row>
    <row r="24" spans="1:11" ht="12.75">
      <c r="A24" s="322">
        <v>2002</v>
      </c>
      <c r="B24" s="383">
        <v>161798</v>
      </c>
      <c r="C24" s="383">
        <v>2569</v>
      </c>
      <c r="D24" s="383">
        <v>54</v>
      </c>
      <c r="E24" s="383">
        <v>828</v>
      </c>
      <c r="F24" s="383">
        <v>728767</v>
      </c>
      <c r="G24" s="383">
        <v>8688</v>
      </c>
      <c r="H24" s="408">
        <v>187</v>
      </c>
      <c r="I24" s="385">
        <v>3282</v>
      </c>
      <c r="J24" s="17"/>
      <c r="K24" s="17"/>
    </row>
    <row r="25" spans="1:11" ht="13.5" thickBot="1">
      <c r="A25" s="415">
        <v>2003</v>
      </c>
      <c r="B25" s="416">
        <v>184514</v>
      </c>
      <c r="C25" s="416">
        <v>2744</v>
      </c>
      <c r="D25" s="416">
        <v>58</v>
      </c>
      <c r="E25" s="416">
        <v>919</v>
      </c>
      <c r="F25" s="416">
        <v>850224</v>
      </c>
      <c r="G25" s="416">
        <v>10200</v>
      </c>
      <c r="H25" s="417">
        <v>184</v>
      </c>
      <c r="I25" s="418">
        <v>4684</v>
      </c>
      <c r="J25" s="17"/>
      <c r="K25" s="17"/>
    </row>
    <row r="26" spans="1:6" ht="12.75">
      <c r="A26" s="14" t="s">
        <v>414</v>
      </c>
      <c r="B26" s="14"/>
      <c r="C26" s="14"/>
      <c r="D26" s="14"/>
      <c r="E26" s="14"/>
      <c r="F26" s="14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2.7109375" style="16" customWidth="1"/>
    <col min="6" max="6" width="14.7109375" style="16" customWidth="1"/>
    <col min="7" max="9" width="12.7109375" style="16" customWidth="1"/>
    <col min="10" max="10" width="13.8515625" style="16" customWidth="1"/>
    <col min="11" max="11" width="2.28125" style="16" customWidth="1"/>
    <col min="12" max="16384" width="19.140625" style="16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184"/>
      <c r="I1" s="184"/>
      <c r="J1"/>
      <c r="K1"/>
      <c r="L1"/>
      <c r="M1"/>
    </row>
    <row r="3" spans="1:7" ht="15">
      <c r="A3" s="641" t="s">
        <v>337</v>
      </c>
      <c r="B3" s="641"/>
      <c r="C3" s="641"/>
      <c r="D3" s="641"/>
      <c r="E3" s="641"/>
      <c r="F3" s="641"/>
      <c r="G3" s="641"/>
    </row>
    <row r="4" spans="1:7" ht="15">
      <c r="A4" s="641" t="s">
        <v>351</v>
      </c>
      <c r="B4" s="641"/>
      <c r="C4" s="641"/>
      <c r="D4" s="641"/>
      <c r="E4" s="641"/>
      <c r="F4" s="641"/>
      <c r="G4" s="641"/>
    </row>
    <row r="6" spans="1:7" ht="12.75">
      <c r="A6" s="137"/>
      <c r="B6" s="145"/>
      <c r="C6" s="639" t="s">
        <v>184</v>
      </c>
      <c r="D6" s="639"/>
      <c r="E6" s="639" t="s">
        <v>185</v>
      </c>
      <c r="F6" s="639"/>
      <c r="G6" s="146"/>
    </row>
    <row r="7" spans="1:7" ht="12.75">
      <c r="A7" s="138" t="s">
        <v>1</v>
      </c>
      <c r="B7" s="142" t="s">
        <v>4</v>
      </c>
      <c r="C7" s="142" t="s">
        <v>322</v>
      </c>
      <c r="D7" s="142" t="s">
        <v>56</v>
      </c>
      <c r="E7" s="142" t="s">
        <v>155</v>
      </c>
      <c r="F7" s="142" t="s">
        <v>320</v>
      </c>
      <c r="G7" s="147" t="s">
        <v>186</v>
      </c>
    </row>
    <row r="8" spans="1:7" ht="13.5" thickBot="1">
      <c r="A8" s="141"/>
      <c r="B8" s="139"/>
      <c r="C8" s="142" t="s">
        <v>187</v>
      </c>
      <c r="D8" s="139"/>
      <c r="E8" s="139"/>
      <c r="F8" s="139"/>
      <c r="G8" s="140"/>
    </row>
    <row r="9" spans="1:7" ht="12.75">
      <c r="A9" s="419" t="s">
        <v>40</v>
      </c>
      <c r="B9" s="420">
        <v>593394</v>
      </c>
      <c r="C9" s="420">
        <v>2752</v>
      </c>
      <c r="D9" s="420">
        <v>24832</v>
      </c>
      <c r="E9" s="420">
        <v>496355</v>
      </c>
      <c r="F9" s="420">
        <v>27465</v>
      </c>
      <c r="G9" s="421">
        <v>69455</v>
      </c>
    </row>
    <row r="10" spans="1:7" ht="12.75">
      <c r="A10" s="322" t="s">
        <v>41</v>
      </c>
      <c r="B10" s="143">
        <v>404383</v>
      </c>
      <c r="C10" s="143">
        <v>827</v>
      </c>
      <c r="D10" s="143">
        <v>24588</v>
      </c>
      <c r="E10" s="143">
        <v>333580</v>
      </c>
      <c r="F10" s="143">
        <v>7265</v>
      </c>
      <c r="G10" s="144">
        <v>45468</v>
      </c>
    </row>
    <row r="11" spans="1:7" ht="12.75">
      <c r="A11" s="322" t="s">
        <v>42</v>
      </c>
      <c r="B11" s="143">
        <v>326715</v>
      </c>
      <c r="C11" s="143">
        <v>531</v>
      </c>
      <c r="D11" s="143">
        <v>19446</v>
      </c>
      <c r="E11" s="143">
        <v>261885</v>
      </c>
      <c r="F11" s="143">
        <v>8997</v>
      </c>
      <c r="G11" s="144">
        <v>44823</v>
      </c>
    </row>
    <row r="12" spans="1:7" ht="12.75">
      <c r="A12" s="322" t="s">
        <v>43</v>
      </c>
      <c r="B12" s="143">
        <v>305729</v>
      </c>
      <c r="C12" s="143">
        <v>634</v>
      </c>
      <c r="D12" s="143">
        <v>25576</v>
      </c>
      <c r="E12" s="143">
        <v>238606</v>
      </c>
      <c r="F12" s="143">
        <v>6436</v>
      </c>
      <c r="G12" s="144">
        <v>40913</v>
      </c>
    </row>
    <row r="13" spans="1:7" ht="12.75">
      <c r="A13" s="322" t="s">
        <v>44</v>
      </c>
      <c r="B13" s="143">
        <v>215904</v>
      </c>
      <c r="C13" s="143">
        <v>603</v>
      </c>
      <c r="D13" s="143">
        <v>25833</v>
      </c>
      <c r="E13" s="143">
        <v>165769</v>
      </c>
      <c r="F13" s="143">
        <v>8699</v>
      </c>
      <c r="G13" s="144">
        <v>23699</v>
      </c>
    </row>
    <row r="14" spans="1:7" ht="12.75">
      <c r="A14" s="322" t="s">
        <v>45</v>
      </c>
      <c r="B14" s="143">
        <v>334461</v>
      </c>
      <c r="C14" s="143">
        <v>417</v>
      </c>
      <c r="D14" s="143">
        <v>22562</v>
      </c>
      <c r="E14" s="143">
        <v>238606</v>
      </c>
      <c r="F14" s="143">
        <v>8703</v>
      </c>
      <c r="G14" s="144">
        <v>28423</v>
      </c>
    </row>
    <row r="15" spans="1:7" ht="12.75">
      <c r="A15" s="322" t="s">
        <v>46</v>
      </c>
      <c r="B15" s="143">
        <v>319334</v>
      </c>
      <c r="C15" s="143">
        <v>587</v>
      </c>
      <c r="D15" s="143">
        <v>24303</v>
      </c>
      <c r="E15" s="143">
        <v>165769</v>
      </c>
      <c r="F15" s="143">
        <v>8225</v>
      </c>
      <c r="G15" s="144">
        <v>43497</v>
      </c>
    </row>
    <row r="16" spans="1:7" ht="12.75">
      <c r="A16" s="322" t="s">
        <v>47</v>
      </c>
      <c r="B16" s="143">
        <v>341607</v>
      </c>
      <c r="C16" s="143">
        <v>944</v>
      </c>
      <c r="D16" s="143">
        <v>21147</v>
      </c>
      <c r="E16" s="143">
        <v>283059</v>
      </c>
      <c r="F16" s="143">
        <v>7609</v>
      </c>
      <c r="G16" s="144">
        <v>35020</v>
      </c>
    </row>
    <row r="17" spans="1:7" ht="12.75">
      <c r="A17" s="322" t="s">
        <v>48</v>
      </c>
      <c r="B17" s="143">
        <v>558148</v>
      </c>
      <c r="C17" s="143">
        <v>2224</v>
      </c>
      <c r="D17" s="143">
        <v>20939</v>
      </c>
      <c r="E17" s="143">
        <v>469581</v>
      </c>
      <c r="F17" s="143">
        <v>9609</v>
      </c>
      <c r="G17" s="144">
        <v>65402</v>
      </c>
    </row>
    <row r="18" spans="1:7" ht="12.75">
      <c r="A18" s="322" t="s">
        <v>49</v>
      </c>
      <c r="B18" s="143">
        <v>257262</v>
      </c>
      <c r="C18" s="143">
        <v>1567</v>
      </c>
      <c r="D18" s="143">
        <v>13785</v>
      </c>
      <c r="E18" s="143">
        <v>191624</v>
      </c>
      <c r="F18" s="143">
        <v>9370</v>
      </c>
      <c r="G18" s="144">
        <v>50286</v>
      </c>
    </row>
    <row r="19" spans="1:7" ht="12.75">
      <c r="A19" s="322" t="s">
        <v>50</v>
      </c>
      <c r="B19" s="143">
        <v>181171</v>
      </c>
      <c r="C19" s="143">
        <v>819</v>
      </c>
      <c r="D19" s="143">
        <v>17092</v>
      </c>
      <c r="E19" s="143">
        <v>127378</v>
      </c>
      <c r="F19" s="143">
        <v>9044</v>
      </c>
      <c r="G19" s="144">
        <v>35882</v>
      </c>
    </row>
    <row r="20" spans="1:7" ht="12.75">
      <c r="A20" s="322" t="s">
        <v>88</v>
      </c>
      <c r="B20" s="143">
        <v>149945</v>
      </c>
      <c r="C20" s="143">
        <v>802</v>
      </c>
      <c r="D20" s="143">
        <v>8565</v>
      </c>
      <c r="E20" s="143">
        <v>117963</v>
      </c>
      <c r="F20" s="143">
        <v>8256</v>
      </c>
      <c r="G20" s="144">
        <v>22595</v>
      </c>
    </row>
    <row r="21" spans="1:7" ht="12.75">
      <c r="A21" s="322" t="s">
        <v>89</v>
      </c>
      <c r="B21" s="143">
        <v>158562</v>
      </c>
      <c r="C21" s="143">
        <v>532</v>
      </c>
      <c r="D21" s="143">
        <v>7491</v>
      </c>
      <c r="E21" s="143">
        <v>130622</v>
      </c>
      <c r="F21" s="143">
        <v>13026</v>
      </c>
      <c r="G21" s="144">
        <v>19917</v>
      </c>
    </row>
    <row r="22" spans="1:7" ht="12.75">
      <c r="A22" s="322">
        <v>1998</v>
      </c>
      <c r="B22" s="143">
        <v>79722</v>
      </c>
      <c r="C22" s="143">
        <v>479</v>
      </c>
      <c r="D22" s="143">
        <v>6711</v>
      </c>
      <c r="E22" s="143">
        <v>59331</v>
      </c>
      <c r="F22" s="143">
        <v>4327</v>
      </c>
      <c r="G22" s="144">
        <v>13201</v>
      </c>
    </row>
    <row r="23" spans="1:13" ht="12.75">
      <c r="A23" s="322">
        <v>1999</v>
      </c>
      <c r="B23" s="143">
        <v>77667</v>
      </c>
      <c r="C23" s="143">
        <v>234</v>
      </c>
      <c r="D23" s="143">
        <v>8270</v>
      </c>
      <c r="E23" s="143">
        <v>55534</v>
      </c>
      <c r="F23" s="143">
        <v>4231</v>
      </c>
      <c r="G23" s="144">
        <v>13629</v>
      </c>
      <c r="I23" s="17"/>
      <c r="J23" s="17"/>
      <c r="K23" s="17"/>
      <c r="L23" s="17"/>
      <c r="M23" s="17"/>
    </row>
    <row r="24" spans="1:13" ht="12.75">
      <c r="A24" s="322">
        <v>2000</v>
      </c>
      <c r="B24" s="143">
        <v>60325</v>
      </c>
      <c r="C24" s="143">
        <v>492</v>
      </c>
      <c r="D24" s="143">
        <v>6453</v>
      </c>
      <c r="E24" s="143">
        <v>36916</v>
      </c>
      <c r="F24" s="143">
        <v>3074</v>
      </c>
      <c r="G24" s="144">
        <v>16464</v>
      </c>
      <c r="I24" s="17"/>
      <c r="J24" s="17"/>
      <c r="K24" s="17"/>
      <c r="L24" s="17"/>
      <c r="M24" s="17"/>
    </row>
    <row r="25" spans="1:13" ht="12.75">
      <c r="A25" s="322">
        <v>2001</v>
      </c>
      <c r="B25" s="143">
        <v>122344</v>
      </c>
      <c r="C25" s="143">
        <v>140</v>
      </c>
      <c r="D25" s="143">
        <v>6605</v>
      </c>
      <c r="E25" s="143">
        <v>94035</v>
      </c>
      <c r="F25" s="143">
        <v>3599</v>
      </c>
      <c r="G25" s="144">
        <v>21564</v>
      </c>
      <c r="I25" s="17"/>
      <c r="J25" s="17"/>
      <c r="K25" s="17"/>
      <c r="L25" s="17"/>
      <c r="M25" s="17"/>
    </row>
    <row r="26" spans="1:13" ht="12.75">
      <c r="A26" s="322">
        <v>2002</v>
      </c>
      <c r="B26" s="143">
        <v>71643</v>
      </c>
      <c r="C26" s="143">
        <v>302</v>
      </c>
      <c r="D26" s="143">
        <v>3479</v>
      </c>
      <c r="E26" s="143">
        <v>45979</v>
      </c>
      <c r="F26" s="143">
        <v>3370</v>
      </c>
      <c r="G26" s="144">
        <v>21883</v>
      </c>
      <c r="I26" s="17"/>
      <c r="J26" s="17"/>
      <c r="K26" s="17"/>
      <c r="L26" s="17"/>
      <c r="M26" s="17"/>
    </row>
    <row r="27" spans="1:13" ht="13.5" thickBot="1">
      <c r="A27" s="415">
        <v>2003</v>
      </c>
      <c r="B27" s="422">
        <v>80659</v>
      </c>
      <c r="C27" s="422">
        <v>73</v>
      </c>
      <c r="D27" s="422">
        <v>2365</v>
      </c>
      <c r="E27" s="422">
        <v>53129</v>
      </c>
      <c r="F27" s="422">
        <v>2555</v>
      </c>
      <c r="G27" s="423">
        <f>B27-C27-D27-E27</f>
        <v>25092</v>
      </c>
      <c r="I27" s="17"/>
      <c r="J27" s="17"/>
      <c r="K27" s="17"/>
      <c r="L27" s="17"/>
      <c r="M27" s="17"/>
    </row>
    <row r="28" spans="1:6" ht="12.75">
      <c r="A28" s="14" t="s">
        <v>414</v>
      </c>
      <c r="B28" s="14"/>
      <c r="C28" s="14"/>
      <c r="D28" s="14"/>
      <c r="E28" s="14"/>
      <c r="F28" s="14"/>
    </row>
  </sheetData>
  <mergeCells count="5">
    <mergeCell ref="A1:G1"/>
    <mergeCell ref="C6:D6"/>
    <mergeCell ref="E6:F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4" customWidth="1"/>
    <col min="14" max="16384" width="19.140625" style="14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3" spans="1:13" ht="15">
      <c r="A3" s="645" t="s">
        <v>338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</row>
    <row r="4" spans="1:13" ht="15">
      <c r="A4" s="645" t="s">
        <v>383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6" spans="1:13" ht="12.75">
      <c r="A6" s="148"/>
      <c r="B6" s="647"/>
      <c r="C6" s="648"/>
      <c r="D6" s="646" t="s">
        <v>188</v>
      </c>
      <c r="E6" s="646"/>
      <c r="F6" s="647"/>
      <c r="G6" s="648"/>
      <c r="H6" s="649" t="s">
        <v>189</v>
      </c>
      <c r="I6" s="649"/>
      <c r="J6" s="649"/>
      <c r="K6" s="649"/>
      <c r="L6" s="649"/>
      <c r="M6" s="650"/>
    </row>
    <row r="7" spans="1:13" ht="12.75">
      <c r="A7" s="149" t="s">
        <v>1</v>
      </c>
      <c r="B7" s="642" t="s">
        <v>190</v>
      </c>
      <c r="C7" s="642"/>
      <c r="D7" s="643" t="s">
        <v>191</v>
      </c>
      <c r="E7" s="643"/>
      <c r="F7" s="642" t="s">
        <v>192</v>
      </c>
      <c r="G7" s="642"/>
      <c r="H7" s="642" t="s">
        <v>193</v>
      </c>
      <c r="I7" s="642"/>
      <c r="J7" s="642" t="s">
        <v>194</v>
      </c>
      <c r="K7" s="642"/>
      <c r="L7" s="643" t="s">
        <v>195</v>
      </c>
      <c r="M7" s="644"/>
    </row>
    <row r="8" spans="1:13" ht="13.5" thickBot="1">
      <c r="A8" s="324"/>
      <c r="B8" s="325" t="s">
        <v>196</v>
      </c>
      <c r="C8" s="325" t="s">
        <v>197</v>
      </c>
      <c r="D8" s="325" t="s">
        <v>196</v>
      </c>
      <c r="E8" s="325" t="s">
        <v>197</v>
      </c>
      <c r="F8" s="325" t="s">
        <v>196</v>
      </c>
      <c r="G8" s="325" t="s">
        <v>197</v>
      </c>
      <c r="H8" s="325" t="s">
        <v>196</v>
      </c>
      <c r="I8" s="325" t="s">
        <v>197</v>
      </c>
      <c r="J8" s="325" t="s">
        <v>196</v>
      </c>
      <c r="K8" s="325" t="s">
        <v>197</v>
      </c>
      <c r="L8" s="325" t="s">
        <v>196</v>
      </c>
      <c r="M8" s="326" t="s">
        <v>197</v>
      </c>
    </row>
    <row r="9" spans="1:13" ht="12.75">
      <c r="A9" s="323" t="s">
        <v>40</v>
      </c>
      <c r="B9" s="386">
        <v>859.4</v>
      </c>
      <c r="C9" s="387">
        <v>149.05100188717802</v>
      </c>
      <c r="D9" s="387">
        <v>241.1</v>
      </c>
      <c r="E9" s="387">
        <v>153.25808661786448</v>
      </c>
      <c r="F9" s="387">
        <v>463.7</v>
      </c>
      <c r="G9" s="387">
        <v>162.874280288005</v>
      </c>
      <c r="H9" s="387">
        <v>143.4</v>
      </c>
      <c r="I9" s="387">
        <v>102.17205774524298</v>
      </c>
      <c r="J9" s="387">
        <v>9.7</v>
      </c>
      <c r="K9" s="387">
        <v>97.36396091017272</v>
      </c>
      <c r="L9" s="387">
        <v>1.5</v>
      </c>
      <c r="M9" s="388">
        <v>111.18723931099971</v>
      </c>
    </row>
    <row r="10" spans="1:13" ht="12.75">
      <c r="A10" s="323" t="s">
        <v>41</v>
      </c>
      <c r="B10" s="386">
        <v>875.9</v>
      </c>
      <c r="C10" s="387">
        <v>161.67225607923743</v>
      </c>
      <c r="D10" s="387">
        <v>245.5</v>
      </c>
      <c r="E10" s="387">
        <v>167.08136501869149</v>
      </c>
      <c r="F10" s="387">
        <v>464</v>
      </c>
      <c r="G10" s="387">
        <v>177.89958289759957</v>
      </c>
      <c r="H10" s="387">
        <v>154.1</v>
      </c>
      <c r="I10" s="387">
        <v>109.38420299784836</v>
      </c>
      <c r="J10" s="387">
        <v>10.6</v>
      </c>
      <c r="K10" s="387">
        <v>104.5761061627781</v>
      </c>
      <c r="L10" s="387">
        <v>1.7</v>
      </c>
      <c r="M10" s="388">
        <v>120.20242087675645</v>
      </c>
    </row>
    <row r="11" spans="1:13" ht="12.75">
      <c r="A11" s="323" t="s">
        <v>42</v>
      </c>
      <c r="B11" s="386">
        <v>893.4</v>
      </c>
      <c r="C11" s="387">
        <v>171.88946185376173</v>
      </c>
      <c r="D11" s="387">
        <v>249.8</v>
      </c>
      <c r="E11" s="387">
        <v>177.89958289759957</v>
      </c>
      <c r="F11" s="387">
        <v>468.2</v>
      </c>
      <c r="G11" s="387">
        <v>189.31881288089141</v>
      </c>
      <c r="H11" s="387">
        <v>162.2</v>
      </c>
      <c r="I11" s="387">
        <v>115.39432404168619</v>
      </c>
      <c r="J11" s="387">
        <v>11.2</v>
      </c>
      <c r="K11" s="387">
        <v>109.98521510223216</v>
      </c>
      <c r="L11" s="387">
        <v>1.9</v>
      </c>
      <c r="M11" s="388">
        <v>127.41456612936183</v>
      </c>
    </row>
    <row r="12" spans="1:13" ht="12.75">
      <c r="A12" s="323" t="s">
        <v>43</v>
      </c>
      <c r="B12" s="387">
        <v>908.8</v>
      </c>
      <c r="C12" s="387">
        <v>182.7076797326698</v>
      </c>
      <c r="D12" s="387">
        <v>252.9</v>
      </c>
      <c r="E12" s="387">
        <v>188.71780077650763</v>
      </c>
      <c r="F12" s="387">
        <v>471.6</v>
      </c>
      <c r="G12" s="387">
        <v>201.94006707295085</v>
      </c>
      <c r="H12" s="387">
        <v>170.3</v>
      </c>
      <c r="I12" s="387">
        <v>125.61152981621049</v>
      </c>
      <c r="J12" s="387">
        <v>11.8</v>
      </c>
      <c r="K12" s="387">
        <v>115.99533614606999</v>
      </c>
      <c r="L12" s="387">
        <v>2.2</v>
      </c>
      <c r="M12" s="388">
        <v>134.62671138196723</v>
      </c>
    </row>
    <row r="13" spans="1:13" ht="12.75">
      <c r="A13" s="323" t="s">
        <v>44</v>
      </c>
      <c r="B13" s="387">
        <v>920.4</v>
      </c>
      <c r="C13" s="387">
        <v>197.13197023788058</v>
      </c>
      <c r="D13" s="387">
        <v>255.1</v>
      </c>
      <c r="E13" s="387">
        <v>203.1420912817184</v>
      </c>
      <c r="F13" s="387">
        <v>471.8</v>
      </c>
      <c r="G13" s="387">
        <v>217.56638178692918</v>
      </c>
      <c r="H13" s="387">
        <v>178.8</v>
      </c>
      <c r="I13" s="387">
        <v>141.23784453018882</v>
      </c>
      <c r="J13" s="387">
        <v>12.3</v>
      </c>
      <c r="K13" s="387">
        <v>126.21254192059428</v>
      </c>
      <c r="L13" s="387">
        <v>2.5</v>
      </c>
      <c r="M13" s="388">
        <v>142.4398687389564</v>
      </c>
    </row>
    <row r="14" spans="1:13" ht="12.75">
      <c r="A14" s="323" t="s">
        <v>45</v>
      </c>
      <c r="B14" s="387">
        <v>933.2</v>
      </c>
      <c r="C14" s="387">
        <v>213.3592970562427</v>
      </c>
      <c r="D14" s="387">
        <v>257.7</v>
      </c>
      <c r="E14" s="387">
        <v>219.97043020446432</v>
      </c>
      <c r="F14" s="387">
        <v>473.3</v>
      </c>
      <c r="G14" s="387">
        <v>234.99573281405887</v>
      </c>
      <c r="H14" s="387">
        <v>186.8</v>
      </c>
      <c r="I14" s="387">
        <v>153.85909872224826</v>
      </c>
      <c r="J14" s="387">
        <v>12.6</v>
      </c>
      <c r="K14" s="387">
        <v>135.8287355907348</v>
      </c>
      <c r="L14" s="387">
        <v>2.7</v>
      </c>
      <c r="M14" s="388">
        <v>152.6570745134807</v>
      </c>
    </row>
    <row r="15" spans="1:13" ht="12.75">
      <c r="A15" s="323" t="s">
        <v>46</v>
      </c>
      <c r="B15" s="387">
        <v>943.6</v>
      </c>
      <c r="C15" s="387">
        <v>233.7937086052913</v>
      </c>
      <c r="D15" s="387">
        <v>260.7</v>
      </c>
      <c r="E15" s="387">
        <v>241.6068659622805</v>
      </c>
      <c r="F15" s="387">
        <v>474</v>
      </c>
      <c r="G15" s="387">
        <v>257.23318067625877</v>
      </c>
      <c r="H15" s="387">
        <v>193.1</v>
      </c>
      <c r="I15" s="387">
        <v>173.0914860625293</v>
      </c>
      <c r="J15" s="387">
        <v>12.8</v>
      </c>
      <c r="K15" s="387">
        <v>149.05100188717802</v>
      </c>
      <c r="L15" s="387">
        <v>3.1</v>
      </c>
      <c r="M15" s="388">
        <v>166.48035291430767</v>
      </c>
    </row>
    <row r="16" spans="1:13" ht="12.75">
      <c r="A16" s="323">
        <v>1992</v>
      </c>
      <c r="B16" s="387">
        <v>950.7</v>
      </c>
      <c r="C16" s="387">
        <v>248.81901121488585</v>
      </c>
      <c r="D16" s="387">
        <v>263.1</v>
      </c>
      <c r="E16" s="387">
        <v>256.63216857187507</v>
      </c>
      <c r="F16" s="387">
        <v>472.8</v>
      </c>
      <c r="G16" s="387">
        <v>272.25848328585334</v>
      </c>
      <c r="H16" s="386">
        <v>198.4</v>
      </c>
      <c r="I16" s="387">
        <v>188.71780077650763</v>
      </c>
      <c r="J16" s="387">
        <v>13.1</v>
      </c>
      <c r="K16" s="387">
        <v>158.6671955573185</v>
      </c>
      <c r="L16" s="387">
        <v>3.3</v>
      </c>
      <c r="M16" s="388">
        <v>177.29857079321576</v>
      </c>
    </row>
    <row r="17" spans="1:13" ht="12.75">
      <c r="A17" s="323" t="s">
        <v>48</v>
      </c>
      <c r="B17" s="387">
        <v>953.5</v>
      </c>
      <c r="C17" s="387">
        <v>261.4402654069453</v>
      </c>
      <c r="D17" s="387">
        <v>263.4</v>
      </c>
      <c r="E17" s="387">
        <v>270.455446972702</v>
      </c>
      <c r="F17" s="387">
        <v>470.6</v>
      </c>
      <c r="G17" s="387">
        <v>286.68277379106416</v>
      </c>
      <c r="H17" s="387">
        <v>202.8</v>
      </c>
      <c r="I17" s="387">
        <v>197.73298234226436</v>
      </c>
      <c r="J17" s="387">
        <v>13.2</v>
      </c>
      <c r="K17" s="387">
        <v>167.68237712307524</v>
      </c>
      <c r="L17" s="387">
        <v>3.5</v>
      </c>
      <c r="M17" s="388">
        <v>188.11678867212385</v>
      </c>
    </row>
    <row r="18" spans="1:13" ht="12.75">
      <c r="A18" s="323" t="s">
        <v>49</v>
      </c>
      <c r="B18" s="387">
        <v>950.8</v>
      </c>
      <c r="C18" s="387">
        <v>271.05645907708583</v>
      </c>
      <c r="D18" s="387">
        <v>261.1</v>
      </c>
      <c r="E18" s="387">
        <v>281.2736648516101</v>
      </c>
      <c r="F18" s="387">
        <v>466.8</v>
      </c>
      <c r="G18" s="387">
        <v>297.5009916699722</v>
      </c>
      <c r="H18" s="387">
        <v>205.9</v>
      </c>
      <c r="I18" s="387">
        <v>204.34411549048596</v>
      </c>
      <c r="J18" s="387">
        <v>13.4</v>
      </c>
      <c r="K18" s="387">
        <v>174.29351027129687</v>
      </c>
      <c r="L18" s="387">
        <v>3.7</v>
      </c>
      <c r="M18" s="388">
        <v>192.92488550719412</v>
      </c>
    </row>
    <row r="19" spans="1:13" ht="12.75">
      <c r="A19" s="323">
        <v>1995</v>
      </c>
      <c r="B19" s="387">
        <v>946.6</v>
      </c>
      <c r="C19" s="387">
        <v>282.47568906037765</v>
      </c>
      <c r="D19" s="387">
        <v>257.7</v>
      </c>
      <c r="E19" s="387">
        <v>293.8949190436695</v>
      </c>
      <c r="F19" s="387">
        <v>462.8</v>
      </c>
      <c r="G19" s="387">
        <v>310.7232579664155</v>
      </c>
      <c r="H19" s="387">
        <v>208.6</v>
      </c>
      <c r="I19" s="387">
        <v>213.3592970562427</v>
      </c>
      <c r="J19" s="387">
        <v>13.6</v>
      </c>
      <c r="K19" s="387">
        <v>183.3086918370536</v>
      </c>
      <c r="L19" s="387">
        <v>3.9</v>
      </c>
      <c r="M19" s="388">
        <v>200.73804286418326</v>
      </c>
    </row>
    <row r="20" spans="1:13" ht="12.75">
      <c r="A20" s="323" t="s">
        <v>88</v>
      </c>
      <c r="B20" s="387">
        <v>940.4</v>
      </c>
      <c r="C20" s="387">
        <v>294.49593114805333</v>
      </c>
      <c r="D20" s="387">
        <v>252.9</v>
      </c>
      <c r="E20" s="387">
        <v>307.11718534011277</v>
      </c>
      <c r="F20" s="387">
        <v>458.8</v>
      </c>
      <c r="G20" s="387">
        <v>324.5465363672424</v>
      </c>
      <c r="H20" s="387">
        <v>210.5</v>
      </c>
      <c r="I20" s="387">
        <v>222.97549072638324</v>
      </c>
      <c r="J20" s="387">
        <v>14</v>
      </c>
      <c r="K20" s="387">
        <v>189.9198249852752</v>
      </c>
      <c r="L20" s="387">
        <v>4.2</v>
      </c>
      <c r="M20" s="388">
        <v>208.55120022117245</v>
      </c>
    </row>
    <row r="21" spans="1:13" ht="12.75">
      <c r="A21" s="323" t="s">
        <v>89</v>
      </c>
      <c r="B21" s="387">
        <v>933.7</v>
      </c>
      <c r="C21" s="387">
        <v>301.70807640065874</v>
      </c>
      <c r="D21" s="387">
        <v>232.1</v>
      </c>
      <c r="E21" s="387">
        <v>314.9303426971019</v>
      </c>
      <c r="F21" s="387">
        <v>469.4</v>
      </c>
      <c r="G21" s="387">
        <v>332.96070582861535</v>
      </c>
      <c r="H21" s="387">
        <v>212.3</v>
      </c>
      <c r="I21" s="387">
        <v>227.78358756145346</v>
      </c>
      <c r="J21" s="387">
        <v>15.4</v>
      </c>
      <c r="K21" s="387">
        <v>182.7076797326698</v>
      </c>
      <c r="L21" s="387">
        <v>4.5</v>
      </c>
      <c r="M21" s="388">
        <v>210.9552486387076</v>
      </c>
    </row>
    <row r="22" spans="1:13" ht="12.75">
      <c r="A22" s="323" t="s">
        <v>377</v>
      </c>
      <c r="B22" s="387">
        <v>924.4</v>
      </c>
      <c r="C22" s="387">
        <v>307.7181974444965</v>
      </c>
      <c r="D22" s="387">
        <v>56.3</v>
      </c>
      <c r="E22" s="387">
        <v>280.6726527472263</v>
      </c>
      <c r="F22" s="387">
        <v>633.9</v>
      </c>
      <c r="G22" s="387">
        <v>339.571838976837</v>
      </c>
      <c r="H22" s="387">
        <v>213.3</v>
      </c>
      <c r="I22" s="387">
        <v>232.59168439652376</v>
      </c>
      <c r="J22" s="387">
        <v>16.1</v>
      </c>
      <c r="K22" s="387">
        <v>186.9147644633563</v>
      </c>
      <c r="L22" s="387">
        <v>4.7</v>
      </c>
      <c r="M22" s="388">
        <v>215.76334547377783</v>
      </c>
    </row>
    <row r="23" spans="1:13" ht="12.75">
      <c r="A23" s="323" t="s">
        <v>378</v>
      </c>
      <c r="B23" s="386">
        <v>913.1</v>
      </c>
      <c r="C23" s="386">
        <v>313.72831848833437</v>
      </c>
      <c r="D23" s="386">
        <v>51.2</v>
      </c>
      <c r="E23" s="386">
        <v>287.8847979998317</v>
      </c>
      <c r="F23" s="386">
        <v>626</v>
      </c>
      <c r="G23" s="386">
        <v>346.7839842294424</v>
      </c>
      <c r="H23" s="386">
        <v>213.9</v>
      </c>
      <c r="I23" s="386">
        <v>236.7987691272102</v>
      </c>
      <c r="J23" s="386">
        <v>17</v>
      </c>
      <c r="K23" s="386">
        <v>189.31881288089141</v>
      </c>
      <c r="L23" s="386">
        <v>4.9</v>
      </c>
      <c r="M23" s="391">
        <v>221.17245441323186</v>
      </c>
    </row>
    <row r="24" spans="1:13" ht="12.75">
      <c r="A24" s="323" t="s">
        <v>379</v>
      </c>
      <c r="B24" s="442">
        <v>900.9</v>
      </c>
      <c r="C24" s="442">
        <v>327.5515968891613</v>
      </c>
      <c r="D24" s="442">
        <v>46.9</v>
      </c>
      <c r="E24" s="442">
        <v>298.7030158787398</v>
      </c>
      <c r="F24" s="442">
        <v>617.2</v>
      </c>
      <c r="G24" s="442">
        <v>361.80928683903693</v>
      </c>
      <c r="H24" s="442">
        <v>214</v>
      </c>
      <c r="I24" s="442">
        <v>248.21799911050206</v>
      </c>
      <c r="J24" s="442">
        <v>17.7</v>
      </c>
      <c r="K24" s="442">
        <v>201.94006707295085</v>
      </c>
      <c r="L24" s="442">
        <v>5.1</v>
      </c>
      <c r="M24" s="443">
        <v>234.39472070967508</v>
      </c>
    </row>
    <row r="25" spans="1:13" ht="12.75">
      <c r="A25" s="323" t="s">
        <v>380</v>
      </c>
      <c r="B25" s="386">
        <v>888.8</v>
      </c>
      <c r="C25" s="386">
        <v>341.34</v>
      </c>
      <c r="D25" s="386">
        <v>42.9</v>
      </c>
      <c r="E25" s="386">
        <v>313.3</v>
      </c>
      <c r="F25" s="386">
        <v>609.2</v>
      </c>
      <c r="G25" s="386">
        <v>376.9</v>
      </c>
      <c r="H25" s="386">
        <v>213.7</v>
      </c>
      <c r="I25" s="386">
        <v>258.31</v>
      </c>
      <c r="J25" s="386">
        <v>17.8</v>
      </c>
      <c r="K25" s="386">
        <v>213.12</v>
      </c>
      <c r="L25" s="386">
        <v>5.2</v>
      </c>
      <c r="M25" s="391">
        <v>246.56</v>
      </c>
    </row>
    <row r="26" spans="1:13" ht="12.75">
      <c r="A26" s="323" t="s">
        <v>424</v>
      </c>
      <c r="B26" s="386">
        <v>873.74</v>
      </c>
      <c r="C26" s="386">
        <v>351.52</v>
      </c>
      <c r="D26" s="386">
        <v>39.4</v>
      </c>
      <c r="E26" s="386">
        <v>324.11</v>
      </c>
      <c r="F26" s="386">
        <v>597.99</v>
      </c>
      <c r="G26" s="386">
        <v>387.87</v>
      </c>
      <c r="H26" s="386">
        <v>212.75</v>
      </c>
      <c r="I26" s="386">
        <v>267.99</v>
      </c>
      <c r="J26" s="386">
        <v>18.26</v>
      </c>
      <c r="K26" s="386">
        <v>221.38</v>
      </c>
      <c r="L26" s="564">
        <v>5.33</v>
      </c>
      <c r="M26" s="565">
        <v>255.69</v>
      </c>
    </row>
    <row r="27" spans="1:13" ht="13.5" thickBot="1">
      <c r="A27" s="327" t="s">
        <v>437</v>
      </c>
      <c r="B27" s="520">
        <v>856.31</v>
      </c>
      <c r="C27" s="520">
        <v>366.44</v>
      </c>
      <c r="D27" s="520">
        <v>37.14</v>
      </c>
      <c r="E27" s="520">
        <v>339.72</v>
      </c>
      <c r="F27" s="520">
        <v>583.42</v>
      </c>
      <c r="G27" s="520">
        <v>403.33</v>
      </c>
      <c r="H27" s="520">
        <v>211.7</v>
      </c>
      <c r="I27" s="520">
        <v>283.44</v>
      </c>
      <c r="J27" s="520">
        <v>18.56</v>
      </c>
      <c r="K27" s="520">
        <v>235.33</v>
      </c>
      <c r="L27" s="521">
        <v>5.5</v>
      </c>
      <c r="M27" s="522">
        <v>270.66</v>
      </c>
    </row>
    <row r="28" spans="1:6" ht="12.75">
      <c r="A28" s="14" t="s">
        <v>414</v>
      </c>
      <c r="B28" s="15"/>
      <c r="D28" s="15"/>
      <c r="F28" s="15"/>
    </row>
    <row r="29" spans="1:6" ht="12.75">
      <c r="A29" s="27"/>
      <c r="B29" s="15"/>
      <c r="D29" s="15"/>
      <c r="F29" s="15"/>
    </row>
    <row r="30" ht="13.5">
      <c r="A30" s="439"/>
    </row>
    <row r="31" ht="12.75">
      <c r="A31"/>
    </row>
    <row r="32" spans="1:10" ht="13.5">
      <c r="A32" s="439"/>
      <c r="J32" s="439"/>
    </row>
    <row r="33" spans="1:9" ht="13.5">
      <c r="A33" s="439"/>
      <c r="I33" s="439"/>
    </row>
    <row r="34" ht="13.5">
      <c r="A34" s="439"/>
    </row>
    <row r="35" spans="1:10" ht="13.5">
      <c r="A35" s="439"/>
      <c r="J35" s="439"/>
    </row>
    <row r="36" spans="1:10" ht="13.5">
      <c r="A36" s="439"/>
      <c r="J36"/>
    </row>
    <row r="37" ht="13.5">
      <c r="A37" s="439"/>
    </row>
    <row r="38" ht="13.5">
      <c r="A38" s="439"/>
    </row>
    <row r="39" ht="13.5">
      <c r="A39" s="439"/>
    </row>
    <row r="40" ht="13.5">
      <c r="A40" s="439"/>
    </row>
    <row r="41" ht="13.5">
      <c r="A41" s="439"/>
    </row>
    <row r="42" ht="13.5">
      <c r="A42" s="439"/>
    </row>
    <row r="43" ht="12.75">
      <c r="A43"/>
    </row>
  </sheetData>
  <mergeCells count="13">
    <mergeCell ref="B6:C6"/>
    <mergeCell ref="F6:G6"/>
    <mergeCell ref="H6:M6"/>
    <mergeCell ref="H7:I7"/>
    <mergeCell ref="J7:K7"/>
    <mergeCell ref="L7:M7"/>
    <mergeCell ref="A1:M1"/>
    <mergeCell ref="A3:M3"/>
    <mergeCell ref="A4:M4"/>
    <mergeCell ref="B7:C7"/>
    <mergeCell ref="D6:E6"/>
    <mergeCell ref="D7:E7"/>
    <mergeCell ref="F7:G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M48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4" customWidth="1"/>
    <col min="14" max="16384" width="19.140625" style="14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3" spans="1:13" ht="15">
      <c r="A3" s="645" t="s">
        <v>339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</row>
    <row r="4" spans="1:13" ht="15">
      <c r="A4" s="645" t="s">
        <v>383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6" spans="1:13" ht="12.75">
      <c r="A6" s="148"/>
      <c r="B6" s="647"/>
      <c r="C6" s="648"/>
      <c r="D6" s="646" t="s">
        <v>188</v>
      </c>
      <c r="E6" s="646"/>
      <c r="F6" s="647"/>
      <c r="G6" s="648"/>
      <c r="H6" s="649" t="s">
        <v>189</v>
      </c>
      <c r="I6" s="649"/>
      <c r="J6" s="649"/>
      <c r="K6" s="649"/>
      <c r="L6" s="649"/>
      <c r="M6" s="650"/>
    </row>
    <row r="7" spans="1:13" ht="12.75">
      <c r="A7" s="149" t="s">
        <v>1</v>
      </c>
      <c r="B7" s="642" t="s">
        <v>190</v>
      </c>
      <c r="C7" s="642"/>
      <c r="D7" s="643" t="s">
        <v>191</v>
      </c>
      <c r="E7" s="643"/>
      <c r="F7" s="642" t="s">
        <v>192</v>
      </c>
      <c r="G7" s="642"/>
      <c r="H7" s="642" t="s">
        <v>193</v>
      </c>
      <c r="I7" s="642"/>
      <c r="J7" s="642" t="s">
        <v>194</v>
      </c>
      <c r="K7" s="642"/>
      <c r="L7" s="643" t="s">
        <v>195</v>
      </c>
      <c r="M7" s="644"/>
    </row>
    <row r="8" spans="1:13" ht="13.5" thickBot="1">
      <c r="A8" s="324"/>
      <c r="B8" s="325" t="s">
        <v>196</v>
      </c>
      <c r="C8" s="325" t="s">
        <v>197</v>
      </c>
      <c r="D8" s="325" t="s">
        <v>196</v>
      </c>
      <c r="E8" s="325" t="s">
        <v>197</v>
      </c>
      <c r="F8" s="325" t="s">
        <v>196</v>
      </c>
      <c r="G8" s="325" t="s">
        <v>197</v>
      </c>
      <c r="H8" s="325" t="s">
        <v>196</v>
      </c>
      <c r="I8" s="325" t="s">
        <v>197</v>
      </c>
      <c r="J8" s="325" t="s">
        <v>196</v>
      </c>
      <c r="K8" s="325" t="s">
        <v>197</v>
      </c>
      <c r="L8" s="325" t="s">
        <v>196</v>
      </c>
      <c r="M8" s="326" t="s">
        <v>197</v>
      </c>
    </row>
    <row r="9" spans="1:13" ht="12.75">
      <c r="A9" s="323" t="s">
        <v>40</v>
      </c>
      <c r="B9" s="386">
        <v>608.4</v>
      </c>
      <c r="C9" s="386">
        <v>151.45505030471313</v>
      </c>
      <c r="D9" s="386">
        <v>209.1</v>
      </c>
      <c r="E9" s="386">
        <v>165.87934080992392</v>
      </c>
      <c r="F9" s="386">
        <v>242.5</v>
      </c>
      <c r="G9" s="386">
        <v>167.08136501869149</v>
      </c>
      <c r="H9" s="386">
        <v>136.1</v>
      </c>
      <c r="I9" s="386">
        <v>108.78319089346459</v>
      </c>
      <c r="J9" s="386">
        <v>18.6</v>
      </c>
      <c r="K9" s="386">
        <v>93.75788828387003</v>
      </c>
      <c r="L9" s="386">
        <v>2.2</v>
      </c>
      <c r="M9" s="391">
        <v>109.98521510223216</v>
      </c>
    </row>
    <row r="10" spans="1:13" ht="12.75">
      <c r="A10" s="323" t="s">
        <v>41</v>
      </c>
      <c r="B10" s="386">
        <v>621.1</v>
      </c>
      <c r="C10" s="386">
        <v>164.67731660115632</v>
      </c>
      <c r="D10" s="386">
        <v>214.5</v>
      </c>
      <c r="E10" s="386">
        <v>181.50565552390225</v>
      </c>
      <c r="F10" s="386">
        <v>240.5</v>
      </c>
      <c r="G10" s="386">
        <v>183.90970394143739</v>
      </c>
      <c r="H10" s="386">
        <v>145.1</v>
      </c>
      <c r="I10" s="386">
        <v>117.79837245922133</v>
      </c>
      <c r="J10" s="386">
        <v>18.8</v>
      </c>
      <c r="K10" s="386">
        <v>100.36902143209163</v>
      </c>
      <c r="L10" s="386">
        <v>2.3</v>
      </c>
      <c r="M10" s="391">
        <v>119.0003966679889</v>
      </c>
    </row>
    <row r="11" spans="1:13" ht="12.75">
      <c r="A11" s="323" t="s">
        <v>42</v>
      </c>
      <c r="B11" s="386">
        <v>633.9</v>
      </c>
      <c r="C11" s="386">
        <v>175.4955344800644</v>
      </c>
      <c r="D11" s="386">
        <v>218.9</v>
      </c>
      <c r="E11" s="386">
        <v>192.92488550719412</v>
      </c>
      <c r="F11" s="386">
        <v>241.1</v>
      </c>
      <c r="G11" s="386">
        <v>196.53095813349682</v>
      </c>
      <c r="H11" s="386">
        <v>152.7</v>
      </c>
      <c r="I11" s="386">
        <v>125.01051771182672</v>
      </c>
      <c r="J11" s="386">
        <v>18.7</v>
      </c>
      <c r="K11" s="386">
        <v>105.1771182671619</v>
      </c>
      <c r="L11" s="386">
        <v>2.4</v>
      </c>
      <c r="M11" s="388">
        <v>126.21254192059428</v>
      </c>
    </row>
    <row r="12" spans="1:13" ht="12.75">
      <c r="A12" s="323" t="s">
        <v>43</v>
      </c>
      <c r="B12" s="387">
        <v>644.7</v>
      </c>
      <c r="C12" s="387">
        <v>186.9147644633563</v>
      </c>
      <c r="D12" s="387">
        <v>221.3</v>
      </c>
      <c r="E12" s="387">
        <v>204.94512759486977</v>
      </c>
      <c r="F12" s="387">
        <v>241.4</v>
      </c>
      <c r="G12" s="387">
        <v>210.3542365343238</v>
      </c>
      <c r="H12" s="387">
        <v>160.8</v>
      </c>
      <c r="I12" s="387">
        <v>137.03075979950236</v>
      </c>
      <c r="J12" s="387">
        <v>18.8</v>
      </c>
      <c r="K12" s="387">
        <v>111.18723931099971</v>
      </c>
      <c r="L12" s="387">
        <v>2.5</v>
      </c>
      <c r="M12" s="388">
        <v>132.8236750688159</v>
      </c>
    </row>
    <row r="13" spans="1:13" ht="12.75">
      <c r="A13" s="323" t="s">
        <v>44</v>
      </c>
      <c r="B13" s="387">
        <v>654.2</v>
      </c>
      <c r="C13" s="387">
        <v>203.1420912817184</v>
      </c>
      <c r="D13" s="387">
        <v>222.8</v>
      </c>
      <c r="E13" s="387">
        <v>220.5714423088481</v>
      </c>
      <c r="F13" s="387">
        <v>241.2</v>
      </c>
      <c r="G13" s="387">
        <v>227.18257545706967</v>
      </c>
      <c r="H13" s="387">
        <v>168.9</v>
      </c>
      <c r="I13" s="387">
        <v>156.86415924416718</v>
      </c>
      <c r="J13" s="387">
        <v>18.7</v>
      </c>
      <c r="K13" s="387">
        <v>119.0003966679889</v>
      </c>
      <c r="L13" s="387">
        <v>2.6</v>
      </c>
      <c r="M13" s="388">
        <v>141.23784453018882</v>
      </c>
    </row>
    <row r="14" spans="1:13" ht="12.75">
      <c r="A14" s="323" t="s">
        <v>45</v>
      </c>
      <c r="B14" s="387">
        <v>663.1</v>
      </c>
      <c r="C14" s="387">
        <v>220.5714423088481</v>
      </c>
      <c r="D14" s="387">
        <v>224</v>
      </c>
      <c r="E14" s="387">
        <v>239.20281754474533</v>
      </c>
      <c r="F14" s="387">
        <v>241.1</v>
      </c>
      <c r="G14" s="387">
        <v>246.41496279735074</v>
      </c>
      <c r="H14" s="387">
        <v>176.7</v>
      </c>
      <c r="I14" s="387">
        <v>172.49047395814551</v>
      </c>
      <c r="J14" s="387">
        <v>18.5</v>
      </c>
      <c r="K14" s="387">
        <v>128.01557823374563</v>
      </c>
      <c r="L14" s="387">
        <v>2.8</v>
      </c>
      <c r="M14" s="388">
        <v>150.25302609594556</v>
      </c>
    </row>
    <row r="15" spans="1:13" ht="12.75">
      <c r="A15" s="323" t="s">
        <v>46</v>
      </c>
      <c r="B15" s="387">
        <v>669.4</v>
      </c>
      <c r="C15" s="387">
        <v>243.40990227543182</v>
      </c>
      <c r="D15" s="387">
        <v>225.1</v>
      </c>
      <c r="E15" s="387">
        <v>262.64228961571285</v>
      </c>
      <c r="F15" s="387">
        <v>239.8</v>
      </c>
      <c r="G15" s="387">
        <v>269.8544348683182</v>
      </c>
      <c r="H15" s="387">
        <v>183.3</v>
      </c>
      <c r="I15" s="387">
        <v>197.13197023788058</v>
      </c>
      <c r="J15" s="387">
        <v>18.3</v>
      </c>
      <c r="K15" s="387">
        <v>140.63683242580504</v>
      </c>
      <c r="L15" s="387">
        <v>2.9</v>
      </c>
      <c r="M15" s="388">
        <v>162.874280288005</v>
      </c>
    </row>
    <row r="16" spans="1:13" ht="12.75">
      <c r="A16" s="323" t="s">
        <v>47</v>
      </c>
      <c r="B16" s="387">
        <v>673.8</v>
      </c>
      <c r="C16" s="387">
        <v>260.8392533025615</v>
      </c>
      <c r="D16" s="387">
        <v>226</v>
      </c>
      <c r="E16" s="387">
        <v>279.47062853845875</v>
      </c>
      <c r="F16" s="387">
        <v>237.9</v>
      </c>
      <c r="G16" s="387">
        <v>286.68277379106416</v>
      </c>
      <c r="H16" s="387">
        <v>188.9</v>
      </c>
      <c r="I16" s="387">
        <v>216.9653696825454</v>
      </c>
      <c r="J16" s="387">
        <v>18.1</v>
      </c>
      <c r="K16" s="387">
        <v>149.05100188717802</v>
      </c>
      <c r="L16" s="387">
        <v>2.9</v>
      </c>
      <c r="M16" s="388">
        <v>174.29351027129687</v>
      </c>
    </row>
    <row r="17" spans="1:13" ht="12.75">
      <c r="A17" s="323" t="s">
        <v>48</v>
      </c>
      <c r="B17" s="387">
        <v>675.5</v>
      </c>
      <c r="C17" s="387">
        <v>274.66253170338854</v>
      </c>
      <c r="D17" s="387">
        <v>225.7</v>
      </c>
      <c r="E17" s="387">
        <v>295.0969432524371</v>
      </c>
      <c r="F17" s="387">
        <v>235.1</v>
      </c>
      <c r="G17" s="387">
        <v>302.30908850504244</v>
      </c>
      <c r="H17" s="387">
        <v>193.9</v>
      </c>
      <c r="I17" s="387">
        <v>228.98561177022106</v>
      </c>
      <c r="J17" s="387">
        <v>17.9</v>
      </c>
      <c r="K17" s="387">
        <v>157.46517134855094</v>
      </c>
      <c r="L17" s="387">
        <v>2.9</v>
      </c>
      <c r="M17" s="388">
        <v>183.3086918370536</v>
      </c>
    </row>
    <row r="18" spans="1:13" ht="12.75">
      <c r="A18" s="323" t="s">
        <v>49</v>
      </c>
      <c r="B18" s="387">
        <v>673.9</v>
      </c>
      <c r="C18" s="387">
        <v>284.27872537352897</v>
      </c>
      <c r="D18" s="387">
        <v>224.2</v>
      </c>
      <c r="E18" s="387">
        <v>306.51617323572896</v>
      </c>
      <c r="F18" s="387">
        <v>231.7</v>
      </c>
      <c r="G18" s="387">
        <v>314.3293305927181</v>
      </c>
      <c r="H18" s="387">
        <v>197.4</v>
      </c>
      <c r="I18" s="387">
        <v>237.399781231594</v>
      </c>
      <c r="J18" s="387">
        <v>17.6</v>
      </c>
      <c r="K18" s="387">
        <v>163.47529239238878</v>
      </c>
      <c r="L18" s="387">
        <v>2.9</v>
      </c>
      <c r="M18" s="388">
        <v>190.52083708965898</v>
      </c>
    </row>
    <row r="19" spans="1:13" ht="12.75">
      <c r="A19" s="323" t="s">
        <v>50</v>
      </c>
      <c r="B19" s="387">
        <v>673.7</v>
      </c>
      <c r="C19" s="387">
        <v>296.8999795655884</v>
      </c>
      <c r="D19" s="387">
        <v>223.7</v>
      </c>
      <c r="E19" s="387">
        <v>319.1374274277884</v>
      </c>
      <c r="F19" s="387">
        <v>228.9</v>
      </c>
      <c r="G19" s="387">
        <v>327.5515968891613</v>
      </c>
      <c r="H19" s="387">
        <v>200.6</v>
      </c>
      <c r="I19" s="387">
        <v>248.81901121488585</v>
      </c>
      <c r="J19" s="387">
        <v>17.5</v>
      </c>
      <c r="K19" s="387">
        <v>171.88946185376173</v>
      </c>
      <c r="L19" s="387">
        <v>3</v>
      </c>
      <c r="M19" s="388">
        <v>198.33399444664815</v>
      </c>
    </row>
    <row r="20" spans="1:13" ht="12.75">
      <c r="A20" s="323" t="s">
        <v>88</v>
      </c>
      <c r="B20" s="387">
        <v>674.5</v>
      </c>
      <c r="C20" s="387">
        <v>308.9202216532641</v>
      </c>
      <c r="D20" s="387">
        <v>223</v>
      </c>
      <c r="E20" s="387">
        <v>332.3596937242316</v>
      </c>
      <c r="F20" s="387">
        <v>226.8</v>
      </c>
      <c r="G20" s="387">
        <v>342.5768994987559</v>
      </c>
      <c r="H20" s="387">
        <v>203.6</v>
      </c>
      <c r="I20" s="387">
        <v>260.2382411981777</v>
      </c>
      <c r="J20" s="387">
        <v>18</v>
      </c>
      <c r="K20" s="387">
        <v>174.29351027129687</v>
      </c>
      <c r="L20" s="387">
        <v>3.1</v>
      </c>
      <c r="M20" s="388">
        <v>203.74310338610218</v>
      </c>
    </row>
    <row r="21" spans="1:13" ht="12.75">
      <c r="A21" s="323" t="s">
        <v>89</v>
      </c>
      <c r="B21" s="387">
        <v>678</v>
      </c>
      <c r="C21" s="387">
        <v>316.1323669058695</v>
      </c>
      <c r="D21" s="387">
        <v>210.3</v>
      </c>
      <c r="E21" s="387">
        <v>340.17285108122076</v>
      </c>
      <c r="F21" s="387">
        <v>237</v>
      </c>
      <c r="G21" s="387">
        <v>352.7941052732802</v>
      </c>
      <c r="H21" s="387">
        <v>206.6</v>
      </c>
      <c r="I21" s="387">
        <v>266.8493743463993</v>
      </c>
      <c r="J21" s="387">
        <v>20.8</v>
      </c>
      <c r="K21" s="387">
        <v>156.2631471397834</v>
      </c>
      <c r="L21" s="387">
        <v>3.2</v>
      </c>
      <c r="M21" s="388">
        <v>205.54613969925356</v>
      </c>
    </row>
    <row r="22" spans="1:13" ht="12.75">
      <c r="A22" s="323" t="s">
        <v>377</v>
      </c>
      <c r="B22" s="387">
        <v>679.5</v>
      </c>
      <c r="C22" s="387">
        <v>322.7435000540911</v>
      </c>
      <c r="D22" s="387">
        <v>77.6</v>
      </c>
      <c r="E22" s="387">
        <v>319.1374274277884</v>
      </c>
      <c r="F22" s="387">
        <v>367.6</v>
      </c>
      <c r="G22" s="387">
        <v>362.4102989434207</v>
      </c>
      <c r="H22" s="386">
        <v>208.9</v>
      </c>
      <c r="I22" s="387">
        <v>272.85949539023716</v>
      </c>
      <c r="J22" s="387">
        <v>22</v>
      </c>
      <c r="K22" s="387">
        <v>158.6671955573185</v>
      </c>
      <c r="L22" s="387">
        <v>3.3</v>
      </c>
      <c r="M22" s="388">
        <v>208.55120022117245</v>
      </c>
    </row>
    <row r="23" spans="1:13" ht="12.75">
      <c r="A23" s="323" t="s">
        <v>378</v>
      </c>
      <c r="B23" s="386">
        <v>678.4</v>
      </c>
      <c r="C23" s="386">
        <v>328.15260899354513</v>
      </c>
      <c r="D23" s="386">
        <v>74.7</v>
      </c>
      <c r="E23" s="386">
        <v>325.14754847162624</v>
      </c>
      <c r="F23" s="386">
        <v>366.7</v>
      </c>
      <c r="G23" s="386">
        <v>369.6224441960261</v>
      </c>
      <c r="H23" s="386">
        <v>210.3</v>
      </c>
      <c r="I23" s="386">
        <v>278.2686043296912</v>
      </c>
      <c r="J23" s="386">
        <v>23.4</v>
      </c>
      <c r="K23" s="386">
        <v>161.07124397485364</v>
      </c>
      <c r="L23" s="386">
        <v>3.4</v>
      </c>
      <c r="M23" s="391">
        <v>212.7582849518589</v>
      </c>
    </row>
    <row r="24" spans="1:13" ht="12.75">
      <c r="A24" s="323" t="s">
        <v>379</v>
      </c>
      <c r="B24" s="386">
        <v>676.7</v>
      </c>
      <c r="C24" s="386">
        <v>342.54</v>
      </c>
      <c r="D24" s="386">
        <v>72</v>
      </c>
      <c r="E24" s="386">
        <v>336.23</v>
      </c>
      <c r="F24" s="386">
        <v>365.7</v>
      </c>
      <c r="G24" s="386">
        <v>385.06</v>
      </c>
      <c r="H24" s="386">
        <v>211.3</v>
      </c>
      <c r="I24" s="386">
        <v>292.88</v>
      </c>
      <c r="J24" s="386">
        <v>24.4</v>
      </c>
      <c r="K24" s="386">
        <v>170.4</v>
      </c>
      <c r="L24" s="386">
        <v>3.4</v>
      </c>
      <c r="M24" s="391">
        <v>223.78</v>
      </c>
    </row>
    <row r="25" spans="1:13" ht="12.75">
      <c r="A25" s="323" t="s">
        <v>380</v>
      </c>
      <c r="B25" s="386">
        <v>675</v>
      </c>
      <c r="C25" s="386">
        <v>356.71</v>
      </c>
      <c r="D25" s="386">
        <v>69.3</v>
      </c>
      <c r="E25" s="386">
        <v>350.46</v>
      </c>
      <c r="F25" s="386">
        <v>366.2</v>
      </c>
      <c r="G25" s="386">
        <v>400.52</v>
      </c>
      <c r="H25" s="386">
        <v>211.9</v>
      </c>
      <c r="I25" s="386">
        <v>305.08</v>
      </c>
      <c r="J25" s="386">
        <v>24.3</v>
      </c>
      <c r="K25" s="386">
        <v>180.97</v>
      </c>
      <c r="L25" s="386">
        <v>3.3</v>
      </c>
      <c r="M25" s="391">
        <v>234.58</v>
      </c>
    </row>
    <row r="26" spans="1:13" ht="12.75">
      <c r="A26" s="323" t="s">
        <v>424</v>
      </c>
      <c r="B26" s="386">
        <v>672.17</v>
      </c>
      <c r="C26" s="386">
        <v>366.9</v>
      </c>
      <c r="D26" s="386">
        <v>66.99</v>
      </c>
      <c r="E26" s="386">
        <v>360.07</v>
      </c>
      <c r="F26" s="386">
        <v>365.07</v>
      </c>
      <c r="G26" s="386">
        <v>411.43</v>
      </c>
      <c r="H26" s="386">
        <v>211.93</v>
      </c>
      <c r="I26" s="386">
        <v>315.22</v>
      </c>
      <c r="J26" s="386">
        <v>24.87</v>
      </c>
      <c r="K26" s="386">
        <v>188.48</v>
      </c>
      <c r="L26" s="386">
        <v>3.31</v>
      </c>
      <c r="M26" s="391">
        <v>242.98</v>
      </c>
    </row>
    <row r="27" spans="1:13" ht="13.5" thickBot="1">
      <c r="A27" s="327" t="s">
        <v>437</v>
      </c>
      <c r="B27" s="389">
        <v>669.69</v>
      </c>
      <c r="C27" s="389">
        <v>382.12</v>
      </c>
      <c r="D27" s="389">
        <v>66.26</v>
      </c>
      <c r="E27" s="389">
        <v>374.82</v>
      </c>
      <c r="F27" s="389">
        <v>363.59</v>
      </c>
      <c r="G27" s="389">
        <v>427.14</v>
      </c>
      <c r="H27" s="389">
        <v>211.5</v>
      </c>
      <c r="I27" s="389">
        <v>330.37</v>
      </c>
      <c r="J27" s="389">
        <v>25.07</v>
      </c>
      <c r="K27" s="389">
        <v>201.08</v>
      </c>
      <c r="L27" s="389">
        <v>3.27</v>
      </c>
      <c r="M27" s="390">
        <v>258.96</v>
      </c>
    </row>
    <row r="28" ht="12.75">
      <c r="A28" s="14" t="s">
        <v>414</v>
      </c>
    </row>
    <row r="29" ht="12.75">
      <c r="A29" s="27"/>
    </row>
    <row r="30" ht="12.75">
      <c r="G30" s="15"/>
    </row>
    <row r="32" ht="12.75">
      <c r="B32" s="441"/>
    </row>
    <row r="38" spans="4:10" ht="12.75">
      <c r="D38" s="440"/>
      <c r="E38" s="440"/>
      <c r="F38" s="440"/>
      <c r="G38" s="440"/>
      <c r="H38" s="440"/>
      <c r="I38" s="440"/>
      <c r="J38" s="440"/>
    </row>
    <row r="39" spans="4:10" ht="12.75">
      <c r="D39" s="440"/>
      <c r="E39" s="440"/>
      <c r="F39" s="440"/>
      <c r="G39" s="440"/>
      <c r="H39" s="440"/>
      <c r="I39" s="440"/>
      <c r="J39" s="440"/>
    </row>
    <row r="40" spans="4:10" ht="12.75">
      <c r="D40" s="440"/>
      <c r="E40" s="440"/>
      <c r="F40" s="440"/>
      <c r="G40" s="440"/>
      <c r="H40" s="440"/>
      <c r="I40" s="440"/>
      <c r="J40" s="440"/>
    </row>
    <row r="41" spans="4:10" ht="12.75">
      <c r="D41" s="440"/>
      <c r="E41" s="440"/>
      <c r="F41" s="440"/>
      <c r="G41" s="440"/>
      <c r="H41" s="440"/>
      <c r="I41" s="440"/>
      <c r="J41" s="440"/>
    </row>
    <row r="42" spans="4:10" ht="12.75">
      <c r="D42" s="440"/>
      <c r="E42" s="440"/>
      <c r="F42" s="440"/>
      <c r="G42" s="440"/>
      <c r="H42" s="440"/>
      <c r="I42" s="440"/>
      <c r="J42" s="440"/>
    </row>
    <row r="43" spans="4:10" ht="12.75">
      <c r="D43" s="440"/>
      <c r="E43" s="440"/>
      <c r="F43" s="440"/>
      <c r="G43" s="440"/>
      <c r="H43" s="440"/>
      <c r="I43" s="440"/>
      <c r="J43" s="440"/>
    </row>
    <row r="44" spans="4:10" ht="12.75">
      <c r="D44" s="440"/>
      <c r="E44" s="440"/>
      <c r="F44" s="440"/>
      <c r="G44" s="440"/>
      <c r="H44" s="440"/>
      <c r="I44" s="440"/>
      <c r="J44" s="440"/>
    </row>
    <row r="45" spans="4:10" ht="12.75">
      <c r="D45" s="440"/>
      <c r="E45" s="440"/>
      <c r="F45" s="440"/>
      <c r="G45" s="440"/>
      <c r="H45" s="440"/>
      <c r="I45" s="440"/>
      <c r="J45" s="440"/>
    </row>
    <row r="46" spans="4:10" ht="12.75">
      <c r="D46" s="440"/>
      <c r="E46" s="440"/>
      <c r="F46" s="440"/>
      <c r="G46" s="440"/>
      <c r="H46" s="440"/>
      <c r="I46" s="440"/>
      <c r="J46" s="440"/>
    </row>
    <row r="47" spans="4:10" ht="12.75">
      <c r="D47" s="440"/>
      <c r="E47" s="440"/>
      <c r="F47" s="440"/>
      <c r="G47" s="440"/>
      <c r="H47" s="440"/>
      <c r="I47" s="440"/>
      <c r="J47" s="440"/>
    </row>
    <row r="48" ht="12.75">
      <c r="D48"/>
    </row>
  </sheetData>
  <mergeCells count="13">
    <mergeCell ref="F6:G6"/>
    <mergeCell ref="H6:M6"/>
    <mergeCell ref="L7:M7"/>
    <mergeCell ref="A1:M1"/>
    <mergeCell ref="A3:M3"/>
    <mergeCell ref="A4:M4"/>
    <mergeCell ref="B7:C7"/>
    <mergeCell ref="D7:E7"/>
    <mergeCell ref="F7:G7"/>
    <mergeCell ref="H7:I7"/>
    <mergeCell ref="J7:K7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M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18.7109375" style="11" customWidth="1"/>
    <col min="2" max="10" width="12.7109375" style="11" customWidth="1"/>
    <col min="11" max="11" width="16.421875" style="11" customWidth="1"/>
    <col min="12" max="16384" width="19.140625" style="11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184"/>
      <c r="H1" s="56"/>
      <c r="I1" s="56"/>
      <c r="J1" s="56"/>
      <c r="K1" s="56"/>
      <c r="L1" s="56"/>
      <c r="M1" s="56"/>
    </row>
    <row r="3" spans="1:7" ht="15">
      <c r="A3" s="654" t="s">
        <v>340</v>
      </c>
      <c r="B3" s="654"/>
      <c r="C3" s="654"/>
      <c r="D3" s="654"/>
      <c r="E3" s="654"/>
      <c r="F3" s="654"/>
      <c r="G3" s="157"/>
    </row>
    <row r="4" spans="1:7" ht="15">
      <c r="A4" s="651" t="s">
        <v>324</v>
      </c>
      <c r="B4" s="651"/>
      <c r="C4" s="651"/>
      <c r="D4" s="651"/>
      <c r="E4" s="651"/>
      <c r="F4" s="651"/>
      <c r="G4" s="157"/>
    </row>
    <row r="5" spans="1:6" ht="15">
      <c r="A5" s="651" t="s">
        <v>362</v>
      </c>
      <c r="B5" s="651"/>
      <c r="C5" s="651"/>
      <c r="D5" s="651"/>
      <c r="E5" s="651"/>
      <c r="F5" s="651"/>
    </row>
    <row r="6" spans="1:6" ht="15">
      <c r="A6" s="392"/>
      <c r="B6" s="392"/>
      <c r="C6" s="393"/>
      <c r="D6" s="393"/>
      <c r="E6" s="393"/>
      <c r="F6" s="393"/>
    </row>
    <row r="7" spans="1:6" ht="12.75">
      <c r="A7" s="155" t="s">
        <v>145</v>
      </c>
      <c r="B7" s="156" t="s">
        <v>4</v>
      </c>
      <c r="C7" s="652" t="s">
        <v>198</v>
      </c>
      <c r="D7" s="652"/>
      <c r="E7" s="652" t="s">
        <v>199</v>
      </c>
      <c r="F7" s="653"/>
    </row>
    <row r="8" spans="1:6" ht="13.5" thickBot="1">
      <c r="A8" s="151"/>
      <c r="B8" s="152"/>
      <c r="C8" s="152" t="s">
        <v>182</v>
      </c>
      <c r="D8" s="152" t="s">
        <v>168</v>
      </c>
      <c r="E8" s="152" t="s">
        <v>182</v>
      </c>
      <c r="F8" s="154" t="s">
        <v>168</v>
      </c>
    </row>
    <row r="9" spans="1:6" ht="12.75">
      <c r="A9" s="394" t="s">
        <v>49</v>
      </c>
      <c r="B9" s="395">
        <v>1532.2</v>
      </c>
      <c r="C9" s="395">
        <v>739.1</v>
      </c>
      <c r="D9" s="395">
        <v>11.7</v>
      </c>
      <c r="E9" s="395">
        <v>793.1</v>
      </c>
      <c r="F9" s="396">
        <v>49.6</v>
      </c>
    </row>
    <row r="10" spans="1:6" ht="12.75">
      <c r="A10" s="250" t="s">
        <v>50</v>
      </c>
      <c r="B10" s="246">
        <v>1242.7</v>
      </c>
      <c r="C10" s="246">
        <v>626.9</v>
      </c>
      <c r="D10" s="246">
        <v>12.2</v>
      </c>
      <c r="E10" s="246">
        <v>615.8</v>
      </c>
      <c r="F10" s="248">
        <v>44.7</v>
      </c>
    </row>
    <row r="11" spans="1:6" ht="12.75">
      <c r="A11" s="250" t="s">
        <v>88</v>
      </c>
      <c r="B11" s="246">
        <v>1150</v>
      </c>
      <c r="C11" s="246">
        <v>592.6</v>
      </c>
      <c r="D11" s="246">
        <v>11.8</v>
      </c>
      <c r="E11" s="246">
        <v>557.4</v>
      </c>
      <c r="F11" s="248">
        <v>13.1</v>
      </c>
    </row>
    <row r="12" spans="1:6" ht="12.75">
      <c r="A12" s="250" t="s">
        <v>160</v>
      </c>
      <c r="B12" s="246">
        <v>1048.1</v>
      </c>
      <c r="C12" s="246">
        <v>530.7</v>
      </c>
      <c r="D12" s="246">
        <v>11.4</v>
      </c>
      <c r="E12" s="246">
        <v>517.4</v>
      </c>
      <c r="F12" s="248">
        <v>12.4</v>
      </c>
    </row>
    <row r="13" spans="1:6" ht="12.75">
      <c r="A13" s="250">
        <v>1998</v>
      </c>
      <c r="B13" s="246">
        <v>928.5</v>
      </c>
      <c r="C13" s="246">
        <v>462.3</v>
      </c>
      <c r="D13" s="246">
        <v>11.3</v>
      </c>
      <c r="E13" s="246">
        <v>466.2</v>
      </c>
      <c r="F13" s="248">
        <v>11.9</v>
      </c>
    </row>
    <row r="14" spans="1:6" ht="12.75">
      <c r="A14" s="250">
        <v>1999</v>
      </c>
      <c r="B14" s="247">
        <v>841.1</v>
      </c>
      <c r="C14" s="247">
        <v>440.8</v>
      </c>
      <c r="D14" s="247">
        <v>10.9</v>
      </c>
      <c r="E14" s="247">
        <v>400.3</v>
      </c>
      <c r="F14" s="249">
        <v>10.6</v>
      </c>
    </row>
    <row r="15" spans="1:6" ht="12.75">
      <c r="A15" s="250">
        <v>2000</v>
      </c>
      <c r="B15" s="247">
        <v>818.5</v>
      </c>
      <c r="C15" s="247">
        <v>446.7</v>
      </c>
      <c r="D15" s="247">
        <v>10.2</v>
      </c>
      <c r="E15" s="247">
        <v>367.9</v>
      </c>
      <c r="F15" s="249">
        <v>8.7</v>
      </c>
    </row>
    <row r="16" spans="1:6" ht="12.75">
      <c r="A16" s="250">
        <v>2001</v>
      </c>
      <c r="B16" s="247">
        <v>866.1</v>
      </c>
      <c r="C16" s="247">
        <v>501.3</v>
      </c>
      <c r="D16" s="247">
        <v>10.2</v>
      </c>
      <c r="E16" s="247">
        <v>357.1</v>
      </c>
      <c r="F16" s="249">
        <v>8.3</v>
      </c>
    </row>
    <row r="17" spans="1:6" ht="12.75">
      <c r="A17" s="250">
        <v>2002</v>
      </c>
      <c r="B17" s="247">
        <v>970.8</v>
      </c>
      <c r="C17" s="247">
        <v>565.9</v>
      </c>
      <c r="D17" s="247">
        <v>11.1</v>
      </c>
      <c r="E17" s="247">
        <v>354.1</v>
      </c>
      <c r="F17" s="249">
        <v>8.1</v>
      </c>
    </row>
    <row r="18" spans="1:6" ht="13.5" thickBot="1">
      <c r="A18" s="332">
        <v>2003</v>
      </c>
      <c r="B18" s="333">
        <v>1004.7</v>
      </c>
      <c r="C18" s="333">
        <v>630.4</v>
      </c>
      <c r="D18" s="333">
        <v>11.2</v>
      </c>
      <c r="E18" s="333">
        <v>357.9</v>
      </c>
      <c r="F18" s="334">
        <v>8.3</v>
      </c>
    </row>
    <row r="19" spans="1:6" ht="12.75">
      <c r="A19" s="14" t="s">
        <v>414</v>
      </c>
      <c r="B19" s="14"/>
      <c r="C19" s="14"/>
      <c r="D19" s="14"/>
      <c r="E19" s="14"/>
      <c r="F19" s="14"/>
    </row>
    <row r="20" spans="2:6" ht="12.75">
      <c r="B20" s="12"/>
      <c r="D20" s="12"/>
      <c r="F20" s="12"/>
    </row>
    <row r="21" spans="2:6" ht="12.75">
      <c r="B21" s="12"/>
      <c r="D21" s="12"/>
      <c r="F21" s="12"/>
    </row>
  </sheetData>
  <mergeCells count="6">
    <mergeCell ref="A1:F1"/>
    <mergeCell ref="A4:F4"/>
    <mergeCell ref="C7:D7"/>
    <mergeCell ref="E7:F7"/>
    <mergeCell ref="A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V62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8.7109375" style="11" customWidth="1"/>
    <col min="2" max="10" width="12.7109375" style="11" customWidth="1"/>
    <col min="11" max="11" width="16.421875" style="11" customWidth="1"/>
    <col min="12" max="16384" width="19.140625" style="11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  <c r="K1" s="56"/>
      <c r="L1" s="56"/>
      <c r="M1" s="56"/>
    </row>
    <row r="3" spans="1:10" ht="15">
      <c r="A3" s="654" t="s">
        <v>341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ht="15">
      <c r="A4" s="654" t="s">
        <v>363</v>
      </c>
      <c r="B4" s="654"/>
      <c r="C4" s="654"/>
      <c r="D4" s="654"/>
      <c r="E4" s="654"/>
      <c r="F4" s="654"/>
      <c r="G4" s="654"/>
      <c r="H4" s="654"/>
      <c r="I4" s="654"/>
      <c r="J4" s="654"/>
    </row>
    <row r="6" spans="1:10" ht="12.75">
      <c r="A6" s="150"/>
      <c r="B6" s="652" t="s">
        <v>4</v>
      </c>
      <c r="C6" s="652"/>
      <c r="D6" s="652"/>
      <c r="E6" s="652" t="s">
        <v>201</v>
      </c>
      <c r="F6" s="652"/>
      <c r="G6" s="652"/>
      <c r="H6" s="652" t="s">
        <v>202</v>
      </c>
      <c r="I6" s="652"/>
      <c r="J6" s="653"/>
    </row>
    <row r="7" spans="1:10" ht="12.75">
      <c r="A7" s="151" t="s">
        <v>369</v>
      </c>
      <c r="B7" s="152"/>
      <c r="C7" s="152" t="s">
        <v>203</v>
      </c>
      <c r="D7" s="152" t="s">
        <v>204</v>
      </c>
      <c r="E7" s="153"/>
      <c r="F7" s="152" t="s">
        <v>203</v>
      </c>
      <c r="G7" s="152" t="s">
        <v>204</v>
      </c>
      <c r="H7" s="153"/>
      <c r="I7" s="152" t="s">
        <v>203</v>
      </c>
      <c r="J7" s="154" t="s">
        <v>204</v>
      </c>
    </row>
    <row r="8" spans="1:10" ht="12.75">
      <c r="A8" s="151"/>
      <c r="B8" s="152" t="s">
        <v>4</v>
      </c>
      <c r="C8" s="152" t="s">
        <v>111</v>
      </c>
      <c r="D8" s="152" t="s">
        <v>111</v>
      </c>
      <c r="E8" s="152" t="s">
        <v>4</v>
      </c>
      <c r="F8" s="152" t="s">
        <v>111</v>
      </c>
      <c r="G8" s="152" t="s">
        <v>111</v>
      </c>
      <c r="H8" s="152" t="s">
        <v>4</v>
      </c>
      <c r="I8" s="152" t="s">
        <v>111</v>
      </c>
      <c r="J8" s="154" t="s">
        <v>111</v>
      </c>
    </row>
    <row r="9" spans="1:10" ht="13.5" thickBot="1">
      <c r="A9" s="151"/>
      <c r="B9" s="153"/>
      <c r="C9" s="152" t="s">
        <v>205</v>
      </c>
      <c r="D9" s="152" t="s">
        <v>205</v>
      </c>
      <c r="E9" s="153"/>
      <c r="F9" s="152" t="s">
        <v>205</v>
      </c>
      <c r="G9" s="152" t="s">
        <v>205</v>
      </c>
      <c r="H9" s="153"/>
      <c r="I9" s="152" t="s">
        <v>205</v>
      </c>
      <c r="J9" s="154" t="s">
        <v>205</v>
      </c>
    </row>
    <row r="10" spans="1:22" ht="12.75">
      <c r="A10" s="394" t="s">
        <v>40</v>
      </c>
      <c r="B10" s="397">
        <v>184.4</v>
      </c>
      <c r="C10" s="397">
        <v>134.6</v>
      </c>
      <c r="D10" s="397">
        <v>49.8</v>
      </c>
      <c r="E10" s="397">
        <v>8.4</v>
      </c>
      <c r="F10" s="397">
        <v>6.3</v>
      </c>
      <c r="G10" s="397">
        <v>2.1</v>
      </c>
      <c r="H10" s="397">
        <v>35.2</v>
      </c>
      <c r="I10" s="397">
        <v>25.9</v>
      </c>
      <c r="J10" s="398">
        <v>9.3</v>
      </c>
      <c r="O10" s="13"/>
      <c r="P10" s="13"/>
      <c r="Q10" s="13"/>
      <c r="R10" s="13"/>
      <c r="S10" s="13"/>
      <c r="T10" s="13"/>
      <c r="U10" s="13"/>
      <c r="V10" s="13"/>
    </row>
    <row r="11" spans="1:22" ht="12.75">
      <c r="A11" s="250" t="s">
        <v>41</v>
      </c>
      <c r="B11" s="247">
        <v>232.1</v>
      </c>
      <c r="C11" s="247">
        <v>166.1</v>
      </c>
      <c r="D11" s="247">
        <v>65.9</v>
      </c>
      <c r="E11" s="247">
        <v>11.6</v>
      </c>
      <c r="F11" s="247">
        <v>8.6</v>
      </c>
      <c r="G11" s="246">
        <v>3</v>
      </c>
      <c r="H11" s="247">
        <v>42.6</v>
      </c>
      <c r="I11" s="247">
        <v>30.6</v>
      </c>
      <c r="J11" s="249">
        <v>12.1</v>
      </c>
      <c r="O11" s="13"/>
      <c r="P11" s="13"/>
      <c r="Q11" s="13"/>
      <c r="R11" s="13"/>
      <c r="S11" s="13"/>
      <c r="T11" s="13"/>
      <c r="U11" s="13"/>
      <c r="V11" s="13"/>
    </row>
    <row r="12" spans="1:22" ht="12.75">
      <c r="A12" s="250" t="s">
        <v>42</v>
      </c>
      <c r="B12" s="247">
        <v>251.9</v>
      </c>
      <c r="C12" s="247">
        <v>171.6</v>
      </c>
      <c r="D12" s="247">
        <v>80.4</v>
      </c>
      <c r="E12" s="247">
        <v>14.1</v>
      </c>
      <c r="F12" s="247">
        <v>10.1</v>
      </c>
      <c r="G12" s="246">
        <v>4</v>
      </c>
      <c r="H12" s="247">
        <v>47.2</v>
      </c>
      <c r="I12" s="247">
        <v>32.5</v>
      </c>
      <c r="J12" s="249">
        <v>14.6</v>
      </c>
      <c r="O12" s="13"/>
      <c r="P12" s="13"/>
      <c r="Q12" s="13"/>
      <c r="R12" s="13"/>
      <c r="S12" s="13"/>
      <c r="T12" s="13"/>
      <c r="U12" s="13"/>
      <c r="V12" s="13"/>
    </row>
    <row r="13" spans="1:22" ht="12.75">
      <c r="A13" s="250" t="s">
        <v>43</v>
      </c>
      <c r="B13" s="246">
        <v>282.4</v>
      </c>
      <c r="C13" s="246">
        <v>185.9</v>
      </c>
      <c r="D13" s="246">
        <v>96.4</v>
      </c>
      <c r="E13" s="246">
        <v>16.1</v>
      </c>
      <c r="F13" s="246">
        <v>11.2</v>
      </c>
      <c r="G13" s="246">
        <v>4.9</v>
      </c>
      <c r="H13" s="246">
        <v>52.7</v>
      </c>
      <c r="I13" s="246">
        <v>35</v>
      </c>
      <c r="J13" s="248">
        <v>17.6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1" ht="12.75">
      <c r="A14" s="250" t="s">
        <v>44</v>
      </c>
      <c r="B14" s="246">
        <v>296.6</v>
      </c>
      <c r="C14" s="246">
        <v>193.3</v>
      </c>
      <c r="D14" s="246">
        <v>103.3</v>
      </c>
      <c r="E14" s="246">
        <v>17.6</v>
      </c>
      <c r="F14" s="246">
        <v>11.9</v>
      </c>
      <c r="G14" s="246">
        <v>5.7</v>
      </c>
      <c r="H14" s="246">
        <v>53.7</v>
      </c>
      <c r="I14" s="246">
        <v>35.3</v>
      </c>
      <c r="J14" s="248">
        <v>18.4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2.75">
      <c r="A15" s="250" t="s">
        <v>45</v>
      </c>
      <c r="B15" s="246">
        <v>294.7</v>
      </c>
      <c r="C15" s="246">
        <v>185.2</v>
      </c>
      <c r="D15" s="246">
        <v>109.4</v>
      </c>
      <c r="E15" s="246">
        <v>17.7</v>
      </c>
      <c r="F15" s="246">
        <v>11.5</v>
      </c>
      <c r="G15" s="246">
        <v>6.2</v>
      </c>
      <c r="H15" s="246">
        <v>50.7</v>
      </c>
      <c r="I15" s="246">
        <v>32</v>
      </c>
      <c r="J15" s="248">
        <v>18.7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250" t="s">
        <v>46</v>
      </c>
      <c r="B16" s="246">
        <v>236.3</v>
      </c>
      <c r="C16" s="246">
        <v>145.2</v>
      </c>
      <c r="D16" s="246">
        <v>91.1</v>
      </c>
      <c r="E16" s="246">
        <v>15.6</v>
      </c>
      <c r="F16" s="246">
        <v>9.1</v>
      </c>
      <c r="G16" s="246">
        <v>6.6</v>
      </c>
      <c r="H16" s="246">
        <v>47.1</v>
      </c>
      <c r="I16" s="246">
        <v>27.5</v>
      </c>
      <c r="J16" s="248">
        <v>19.6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2.75">
      <c r="A17" s="250" t="s">
        <v>47</v>
      </c>
      <c r="B17" s="246">
        <v>201.4</v>
      </c>
      <c r="C17" s="246">
        <v>133.4</v>
      </c>
      <c r="D17" s="246">
        <v>68</v>
      </c>
      <c r="E17" s="246">
        <v>7.5</v>
      </c>
      <c r="F17" s="246">
        <v>4.5</v>
      </c>
      <c r="G17" s="246">
        <v>2.9</v>
      </c>
      <c r="H17" s="246">
        <v>28.2</v>
      </c>
      <c r="I17" s="246">
        <v>17.4</v>
      </c>
      <c r="J17" s="248">
        <v>10.8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75">
      <c r="A18" s="250" t="s">
        <v>48</v>
      </c>
      <c r="B18" s="246">
        <v>223.9</v>
      </c>
      <c r="C18" s="246">
        <v>156.7</v>
      </c>
      <c r="D18" s="246">
        <v>67.2</v>
      </c>
      <c r="E18" s="246">
        <v>6.9</v>
      </c>
      <c r="F18" s="246">
        <v>4.5</v>
      </c>
      <c r="G18" s="246">
        <v>2.4</v>
      </c>
      <c r="H18" s="246">
        <v>30.5</v>
      </c>
      <c r="I18" s="246">
        <v>19.9</v>
      </c>
      <c r="J18" s="248">
        <v>10.6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.75">
      <c r="A19" s="250" t="s">
        <v>49</v>
      </c>
      <c r="B19" s="246">
        <v>227.2</v>
      </c>
      <c r="C19" s="246">
        <v>161.7</v>
      </c>
      <c r="D19" s="246">
        <v>65.6</v>
      </c>
      <c r="E19" s="246">
        <v>6.3</v>
      </c>
      <c r="F19" s="246">
        <v>4.1</v>
      </c>
      <c r="G19" s="246">
        <v>2.2</v>
      </c>
      <c r="H19" s="246">
        <v>30.2</v>
      </c>
      <c r="I19" s="246">
        <v>19.9</v>
      </c>
      <c r="J19" s="248">
        <v>10.4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250" t="s">
        <v>50</v>
      </c>
      <c r="B20" s="246">
        <v>216.1</v>
      </c>
      <c r="C20" s="246">
        <v>165.2</v>
      </c>
      <c r="D20" s="246">
        <v>50.9</v>
      </c>
      <c r="E20" s="246">
        <v>4.6</v>
      </c>
      <c r="F20" s="246">
        <v>3</v>
      </c>
      <c r="G20" s="246">
        <v>1.6</v>
      </c>
      <c r="H20" s="246">
        <v>26.2</v>
      </c>
      <c r="I20" s="246">
        <v>18.1</v>
      </c>
      <c r="J20" s="248">
        <v>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.75">
      <c r="A21" s="250" t="s">
        <v>88</v>
      </c>
      <c r="B21" s="246">
        <v>192.3</v>
      </c>
      <c r="C21" s="246">
        <v>152.5</v>
      </c>
      <c r="D21" s="246">
        <v>39.8</v>
      </c>
      <c r="E21" s="246">
        <v>2.7</v>
      </c>
      <c r="F21" s="246">
        <v>2</v>
      </c>
      <c r="G21" s="246">
        <v>0.8</v>
      </c>
      <c r="H21" s="246">
        <v>18.8</v>
      </c>
      <c r="I21" s="246">
        <v>13.7</v>
      </c>
      <c r="J21" s="248">
        <v>5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2.75">
      <c r="A22" s="250" t="s">
        <v>89</v>
      </c>
      <c r="B22" s="246">
        <v>192.7</v>
      </c>
      <c r="C22" s="246">
        <v>151</v>
      </c>
      <c r="D22" s="246">
        <v>41.7</v>
      </c>
      <c r="E22" s="246">
        <v>2.5</v>
      </c>
      <c r="F22" s="246">
        <v>1.7</v>
      </c>
      <c r="G22" s="246">
        <v>0.7</v>
      </c>
      <c r="H22" s="246">
        <v>17.5</v>
      </c>
      <c r="I22" s="246">
        <v>12.5</v>
      </c>
      <c r="J22" s="248">
        <v>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2.75">
      <c r="A23" s="250" t="s">
        <v>377</v>
      </c>
      <c r="B23" s="246">
        <v>201.6</v>
      </c>
      <c r="C23" s="246">
        <v>156.6</v>
      </c>
      <c r="D23" s="246">
        <v>45</v>
      </c>
      <c r="E23" s="246">
        <v>2.9</v>
      </c>
      <c r="F23" s="246">
        <v>2</v>
      </c>
      <c r="G23" s="246">
        <v>0.9</v>
      </c>
      <c r="H23" s="246">
        <v>17.2</v>
      </c>
      <c r="I23" s="246">
        <v>12.1</v>
      </c>
      <c r="J23" s="248">
        <v>5.1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10" ht="12.75">
      <c r="A24" s="250" t="s">
        <v>378</v>
      </c>
      <c r="B24" s="247">
        <v>210.7</v>
      </c>
      <c r="C24" s="247">
        <v>167.9</v>
      </c>
      <c r="D24" s="247">
        <v>42.8</v>
      </c>
      <c r="E24" s="247">
        <v>2.3</v>
      </c>
      <c r="F24" s="247">
        <v>2.3</v>
      </c>
      <c r="G24" s="246">
        <v>1</v>
      </c>
      <c r="H24" s="247">
        <v>16.9</v>
      </c>
      <c r="I24" s="247">
        <v>12.3</v>
      </c>
      <c r="J24" s="249">
        <v>4.6</v>
      </c>
    </row>
    <row r="25" spans="1:10" ht="12.75">
      <c r="A25" s="250" t="s">
        <v>379</v>
      </c>
      <c r="B25" s="247">
        <v>224.2</v>
      </c>
      <c r="C25" s="247">
        <v>177.3</v>
      </c>
      <c r="D25" s="247">
        <v>46.9</v>
      </c>
      <c r="E25" s="247">
        <v>3.7</v>
      </c>
      <c r="F25" s="247">
        <v>2.5</v>
      </c>
      <c r="G25" s="246">
        <v>1.2</v>
      </c>
      <c r="H25" s="247">
        <v>17.1</v>
      </c>
      <c r="I25" s="247">
        <v>12.2</v>
      </c>
      <c r="J25" s="249">
        <v>4.9</v>
      </c>
    </row>
    <row r="26" spans="1:10" ht="12.75">
      <c r="A26" s="250" t="s">
        <v>380</v>
      </c>
      <c r="B26" s="247">
        <v>233.5</v>
      </c>
      <c r="C26" s="247">
        <v>182.3</v>
      </c>
      <c r="D26" s="247">
        <v>51.2</v>
      </c>
      <c r="E26" s="247">
        <v>3.9</v>
      </c>
      <c r="F26" s="247">
        <v>2.6</v>
      </c>
      <c r="G26" s="246">
        <v>1.3</v>
      </c>
      <c r="H26" s="247">
        <v>17</v>
      </c>
      <c r="I26" s="247">
        <v>11.8</v>
      </c>
      <c r="J26" s="249">
        <v>5.2</v>
      </c>
    </row>
    <row r="27" spans="1:10" ht="12.75">
      <c r="A27" s="250" t="s">
        <v>424</v>
      </c>
      <c r="B27" s="247">
        <v>224.6</v>
      </c>
      <c r="C27" s="247">
        <v>174.4</v>
      </c>
      <c r="D27" s="247">
        <v>50.2</v>
      </c>
      <c r="E27" s="247">
        <v>3.5</v>
      </c>
      <c r="F27" s="247">
        <v>2.2</v>
      </c>
      <c r="G27" s="246">
        <v>1.3</v>
      </c>
      <c r="H27" s="247">
        <v>15.2</v>
      </c>
      <c r="I27" s="247">
        <v>10.3</v>
      </c>
      <c r="J27" s="249">
        <v>4.9</v>
      </c>
    </row>
    <row r="28" spans="1:10" ht="13.5" thickBot="1">
      <c r="A28" s="332" t="s">
        <v>437</v>
      </c>
      <c r="B28" s="333">
        <v>202</v>
      </c>
      <c r="C28" s="333">
        <v>156.3</v>
      </c>
      <c r="D28" s="333">
        <v>45.8</v>
      </c>
      <c r="E28" s="333">
        <v>1.4</v>
      </c>
      <c r="F28" s="333">
        <v>0.8</v>
      </c>
      <c r="G28" s="333">
        <v>0.6</v>
      </c>
      <c r="H28" s="333">
        <v>11.2</v>
      </c>
      <c r="I28" s="333">
        <v>7.2</v>
      </c>
      <c r="J28" s="334">
        <v>4</v>
      </c>
    </row>
    <row r="29" spans="1:6" ht="12.75">
      <c r="A29" s="14"/>
      <c r="B29" s="14"/>
      <c r="C29" s="14"/>
      <c r="D29" s="14"/>
      <c r="E29" s="14"/>
      <c r="F29" s="14"/>
    </row>
    <row r="31" spans="1:7" ht="15">
      <c r="A31" s="654"/>
      <c r="B31" s="654"/>
      <c r="C31" s="654"/>
      <c r="D31" s="654"/>
      <c r="E31" s="654"/>
      <c r="F31" s="654"/>
      <c r="G31" s="654"/>
    </row>
    <row r="32" spans="1:7" ht="15">
      <c r="A32" s="654"/>
      <c r="B32" s="654"/>
      <c r="C32" s="654"/>
      <c r="D32" s="654"/>
      <c r="E32" s="654"/>
      <c r="F32" s="654"/>
      <c r="G32" s="654"/>
    </row>
    <row r="33" spans="1:7" ht="15">
      <c r="A33" s="654"/>
      <c r="B33" s="654"/>
      <c r="C33" s="654"/>
      <c r="D33" s="654"/>
      <c r="E33" s="654"/>
      <c r="F33" s="654"/>
      <c r="G33" s="654"/>
    </row>
    <row r="34" ht="12.75">
      <c r="A34" s="11" t="s">
        <v>200</v>
      </c>
    </row>
    <row r="35" spans="1:7" ht="12.75">
      <c r="A35" s="150"/>
      <c r="B35" s="652" t="s">
        <v>206</v>
      </c>
      <c r="C35" s="652"/>
      <c r="D35" s="652"/>
      <c r="E35" s="652" t="s">
        <v>207</v>
      </c>
      <c r="F35" s="652"/>
      <c r="G35" s="653"/>
    </row>
    <row r="36" spans="1:7" ht="12.75">
      <c r="A36" s="151" t="s">
        <v>369</v>
      </c>
      <c r="B36" s="153"/>
      <c r="C36" s="152" t="s">
        <v>203</v>
      </c>
      <c r="D36" s="152" t="s">
        <v>204</v>
      </c>
      <c r="E36" s="153"/>
      <c r="F36" s="152" t="s">
        <v>203</v>
      </c>
      <c r="G36" s="154" t="s">
        <v>204</v>
      </c>
    </row>
    <row r="37" spans="1:7" ht="12.75">
      <c r="A37" s="151"/>
      <c r="B37" s="152" t="s">
        <v>4</v>
      </c>
      <c r="C37" s="152" t="s">
        <v>111</v>
      </c>
      <c r="D37" s="152" t="s">
        <v>111</v>
      </c>
      <c r="E37" s="152" t="s">
        <v>4</v>
      </c>
      <c r="F37" s="152" t="s">
        <v>111</v>
      </c>
      <c r="G37" s="154" t="s">
        <v>111</v>
      </c>
    </row>
    <row r="38" spans="1:7" ht="13.5" thickBot="1">
      <c r="A38" s="328"/>
      <c r="B38" s="329"/>
      <c r="C38" s="330" t="s">
        <v>205</v>
      </c>
      <c r="D38" s="330" t="s">
        <v>205</v>
      </c>
      <c r="E38" s="329"/>
      <c r="F38" s="330" t="s">
        <v>205</v>
      </c>
      <c r="G38" s="331" t="s">
        <v>205</v>
      </c>
    </row>
    <row r="39" spans="1:7" ht="12.75">
      <c r="A39" s="250" t="s">
        <v>40</v>
      </c>
      <c r="B39" s="247">
        <v>113.8</v>
      </c>
      <c r="C39" s="247">
        <v>81.8</v>
      </c>
      <c r="D39" s="246">
        <v>32</v>
      </c>
      <c r="E39" s="246">
        <v>27</v>
      </c>
      <c r="F39" s="246">
        <v>20.7</v>
      </c>
      <c r="G39" s="248">
        <v>6.4</v>
      </c>
    </row>
    <row r="40" spans="1:7" ht="12.75">
      <c r="A40" s="250" t="s">
        <v>41</v>
      </c>
      <c r="B40" s="247">
        <v>143.6</v>
      </c>
      <c r="C40" s="247">
        <v>101.3</v>
      </c>
      <c r="D40" s="246">
        <v>42.3</v>
      </c>
      <c r="E40" s="246">
        <v>34.3</v>
      </c>
      <c r="F40" s="246">
        <v>25.7</v>
      </c>
      <c r="G40" s="248">
        <v>8.6</v>
      </c>
    </row>
    <row r="41" spans="1:7" ht="12.75">
      <c r="A41" s="250" t="s">
        <v>42</v>
      </c>
      <c r="B41" s="247">
        <v>155.6</v>
      </c>
      <c r="C41" s="247">
        <v>104.4</v>
      </c>
      <c r="D41" s="246">
        <v>51.3</v>
      </c>
      <c r="E41" s="246">
        <v>35.1</v>
      </c>
      <c r="F41" s="246">
        <v>24.6</v>
      </c>
      <c r="G41" s="248">
        <v>10.5</v>
      </c>
    </row>
    <row r="42" spans="1:10" ht="12.75">
      <c r="A42" s="250" t="s">
        <v>43</v>
      </c>
      <c r="B42" s="246">
        <v>174.8</v>
      </c>
      <c r="C42" s="246">
        <v>113.8</v>
      </c>
      <c r="D42" s="246">
        <v>61.4</v>
      </c>
      <c r="E42" s="246">
        <v>38.7</v>
      </c>
      <c r="F42" s="246">
        <v>26.3</v>
      </c>
      <c r="G42" s="248">
        <v>12.5</v>
      </c>
      <c r="I42" s="13"/>
      <c r="J42" s="13"/>
    </row>
    <row r="43" spans="1:10" ht="12.75">
      <c r="A43" s="250" t="s">
        <v>44</v>
      </c>
      <c r="B43" s="246">
        <v>185.9</v>
      </c>
      <c r="C43" s="246">
        <v>119.2</v>
      </c>
      <c r="D43" s="246">
        <v>66.7</v>
      </c>
      <c r="E43" s="246">
        <v>39.4</v>
      </c>
      <c r="F43" s="246">
        <v>26.9</v>
      </c>
      <c r="G43" s="248">
        <v>12.5</v>
      </c>
      <c r="I43" s="13"/>
      <c r="J43" s="13"/>
    </row>
    <row r="44" spans="1:10" ht="12.75">
      <c r="A44" s="250" t="s">
        <v>45</v>
      </c>
      <c r="B44" s="246">
        <v>187.4</v>
      </c>
      <c r="C44" s="246">
        <v>115.8</v>
      </c>
      <c r="D44" s="246">
        <v>71.3</v>
      </c>
      <c r="E44" s="246">
        <v>39</v>
      </c>
      <c r="F44" s="246">
        <v>25.8</v>
      </c>
      <c r="G44" s="248">
        <v>13.2</v>
      </c>
      <c r="I44" s="13"/>
      <c r="J44" s="13"/>
    </row>
    <row r="45" spans="1:10" ht="12.75">
      <c r="A45" s="250" t="s">
        <v>46</v>
      </c>
      <c r="B45" s="246">
        <v>147.2</v>
      </c>
      <c r="C45" s="246">
        <v>91.3</v>
      </c>
      <c r="D45" s="246">
        <v>55.9</v>
      </c>
      <c r="E45" s="246">
        <v>26.4</v>
      </c>
      <c r="F45" s="246">
        <v>17.3</v>
      </c>
      <c r="G45" s="248">
        <v>9.1</v>
      </c>
      <c r="I45" s="13"/>
      <c r="J45" s="13"/>
    </row>
    <row r="46" spans="1:10" ht="12.75">
      <c r="A46" s="250" t="s">
        <v>47</v>
      </c>
      <c r="B46" s="246">
        <v>133.6</v>
      </c>
      <c r="C46" s="246">
        <v>90.4</v>
      </c>
      <c r="D46" s="246">
        <v>45.8</v>
      </c>
      <c r="E46" s="246">
        <v>33.8</v>
      </c>
      <c r="F46" s="246">
        <v>24.4</v>
      </c>
      <c r="G46" s="248">
        <v>8.5</v>
      </c>
      <c r="I46" s="13"/>
      <c r="J46" s="13"/>
    </row>
    <row r="47" spans="1:10" ht="12.75">
      <c r="A47" s="250" t="s">
        <v>48</v>
      </c>
      <c r="B47" s="246">
        <v>149.1</v>
      </c>
      <c r="C47" s="246">
        <v>102.8</v>
      </c>
      <c r="D47" s="246">
        <v>46.3</v>
      </c>
      <c r="E47" s="246">
        <v>37.4</v>
      </c>
      <c r="F47" s="246">
        <v>29.4</v>
      </c>
      <c r="G47" s="248">
        <v>7.9</v>
      </c>
      <c r="I47" s="13"/>
      <c r="J47" s="13"/>
    </row>
    <row r="48" spans="1:10" ht="12.75">
      <c r="A48" s="250" t="s">
        <v>49</v>
      </c>
      <c r="B48" s="246">
        <v>153.9</v>
      </c>
      <c r="C48" s="246">
        <v>107.8</v>
      </c>
      <c r="D48" s="246">
        <v>46</v>
      </c>
      <c r="E48" s="246">
        <v>36.8</v>
      </c>
      <c r="F48" s="246">
        <v>29.8</v>
      </c>
      <c r="G48" s="248">
        <v>6.9</v>
      </c>
      <c r="I48" s="13"/>
      <c r="J48" s="13"/>
    </row>
    <row r="49" spans="1:10" ht="12.75">
      <c r="A49" s="250" t="s">
        <v>50</v>
      </c>
      <c r="B49" s="246">
        <v>147.5</v>
      </c>
      <c r="C49" s="246">
        <v>110.9</v>
      </c>
      <c r="D49" s="246">
        <v>36.5</v>
      </c>
      <c r="E49" s="246">
        <v>37.9</v>
      </c>
      <c r="F49" s="246">
        <v>33.2</v>
      </c>
      <c r="G49" s="248">
        <v>4.7</v>
      </c>
      <c r="I49" s="13"/>
      <c r="J49" s="13"/>
    </row>
    <row r="50" spans="1:10" ht="12.75">
      <c r="A50" s="250" t="s">
        <v>88</v>
      </c>
      <c r="B50" s="246">
        <v>128.3</v>
      </c>
      <c r="C50" s="246">
        <v>99.4</v>
      </c>
      <c r="D50" s="246">
        <v>28.9</v>
      </c>
      <c r="E50" s="246">
        <v>42.4</v>
      </c>
      <c r="F50" s="246">
        <v>37.4</v>
      </c>
      <c r="G50" s="248">
        <v>5.1</v>
      </c>
      <c r="I50" s="13"/>
      <c r="J50" s="13"/>
    </row>
    <row r="51" spans="1:10" ht="12.75">
      <c r="A51" s="250" t="s">
        <v>89</v>
      </c>
      <c r="B51" s="246">
        <v>130.9</v>
      </c>
      <c r="C51" s="246">
        <v>100.4</v>
      </c>
      <c r="D51" s="246">
        <v>30.5</v>
      </c>
      <c r="E51" s="246">
        <v>41.9</v>
      </c>
      <c r="F51" s="246">
        <v>36.4</v>
      </c>
      <c r="G51" s="248">
        <v>5.5</v>
      </c>
      <c r="I51" s="13"/>
      <c r="J51" s="13"/>
    </row>
    <row r="52" spans="1:10" ht="12.75">
      <c r="A52" s="250" t="s">
        <v>377</v>
      </c>
      <c r="B52" s="246">
        <v>135.9</v>
      </c>
      <c r="C52" s="246">
        <v>102.8</v>
      </c>
      <c r="D52" s="246">
        <v>33.1</v>
      </c>
      <c r="E52" s="246">
        <v>45.5</v>
      </c>
      <c r="F52" s="246">
        <v>39.6</v>
      </c>
      <c r="G52" s="248">
        <v>5.9</v>
      </c>
      <c r="I52" s="13"/>
      <c r="J52" s="13"/>
    </row>
    <row r="53" spans="1:7" ht="12.75">
      <c r="A53" s="250" t="s">
        <v>378</v>
      </c>
      <c r="B53" s="247">
        <v>140.4</v>
      </c>
      <c r="C53" s="247">
        <v>108.9</v>
      </c>
      <c r="D53" s="247">
        <v>31.5</v>
      </c>
      <c r="E53" s="247">
        <v>50.1</v>
      </c>
      <c r="F53" s="247">
        <v>44.4</v>
      </c>
      <c r="G53" s="249">
        <v>5.7</v>
      </c>
    </row>
    <row r="54" spans="1:7" ht="12.75">
      <c r="A54" s="250" t="s">
        <v>379</v>
      </c>
      <c r="B54" s="247">
        <v>149.2</v>
      </c>
      <c r="C54" s="247">
        <v>114.2</v>
      </c>
      <c r="D54" s="247">
        <v>35.1</v>
      </c>
      <c r="E54" s="247">
        <v>54.1</v>
      </c>
      <c r="F54" s="247">
        <v>48.3</v>
      </c>
      <c r="G54" s="249">
        <v>5.8</v>
      </c>
    </row>
    <row r="55" spans="1:7" ht="12.75">
      <c r="A55" s="250" t="s">
        <v>380</v>
      </c>
      <c r="B55" s="247">
        <v>154.6</v>
      </c>
      <c r="C55" s="247">
        <v>116.3</v>
      </c>
      <c r="D55" s="247">
        <v>38.3</v>
      </c>
      <c r="E55" s="247">
        <v>57.9</v>
      </c>
      <c r="F55" s="247">
        <v>51.6</v>
      </c>
      <c r="G55" s="249">
        <v>6.3</v>
      </c>
    </row>
    <row r="56" spans="1:7" ht="12.75">
      <c r="A56" s="250" t="s">
        <v>424</v>
      </c>
      <c r="B56" s="247">
        <v>147.8</v>
      </c>
      <c r="C56" s="247">
        <v>109.7</v>
      </c>
      <c r="D56" s="247">
        <v>38</v>
      </c>
      <c r="E56" s="247">
        <v>58.2</v>
      </c>
      <c r="F56" s="247">
        <v>52.2</v>
      </c>
      <c r="G56" s="249">
        <v>6</v>
      </c>
    </row>
    <row r="57" spans="1:7" ht="13.5" thickBot="1">
      <c r="A57" s="332" t="s">
        <v>437</v>
      </c>
      <c r="B57" s="333">
        <v>131.9</v>
      </c>
      <c r="C57" s="333">
        <v>96.2</v>
      </c>
      <c r="D57" s="333">
        <v>35.7</v>
      </c>
      <c r="E57" s="333">
        <v>57.5</v>
      </c>
      <c r="F57" s="333">
        <v>52</v>
      </c>
      <c r="G57" s="334">
        <v>5.5</v>
      </c>
    </row>
    <row r="58" spans="1:6" ht="12.75">
      <c r="A58" s="14" t="s">
        <v>414</v>
      </c>
      <c r="B58" s="14"/>
      <c r="C58" s="14"/>
      <c r="D58" s="14"/>
      <c r="E58" s="14"/>
      <c r="F58" s="14"/>
    </row>
    <row r="62" ht="12.75">
      <c r="E62" s="12"/>
    </row>
  </sheetData>
  <mergeCells count="11">
    <mergeCell ref="B35:D35"/>
    <mergeCell ref="E35:G35"/>
    <mergeCell ref="A31:G31"/>
    <mergeCell ref="A32:G32"/>
    <mergeCell ref="A33:G33"/>
    <mergeCell ref="A1:J1"/>
    <mergeCell ref="A3:J3"/>
    <mergeCell ref="A4:J4"/>
    <mergeCell ref="B6:D6"/>
    <mergeCell ref="E6:G6"/>
    <mergeCell ref="H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G28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76" t="s">
        <v>266</v>
      </c>
      <c r="B1" s="576"/>
      <c r="C1" s="576"/>
      <c r="D1" s="576"/>
      <c r="E1" s="576"/>
      <c r="F1" s="576"/>
      <c r="G1"/>
    </row>
    <row r="2" spans="1:7" ht="18">
      <c r="A2" s="184"/>
      <c r="B2" s="184"/>
      <c r="C2" s="184"/>
      <c r="D2" s="184"/>
      <c r="E2" s="184"/>
      <c r="F2" s="184"/>
      <c r="G2"/>
    </row>
    <row r="3" spans="1:6" ht="15">
      <c r="A3" s="655" t="s">
        <v>370</v>
      </c>
      <c r="B3" s="655"/>
      <c r="C3" s="655"/>
      <c r="D3" s="655"/>
      <c r="E3" s="655"/>
      <c r="F3" s="655"/>
    </row>
    <row r="4" spans="1:6" ht="15">
      <c r="A4" s="655" t="s">
        <v>161</v>
      </c>
      <c r="B4" s="655"/>
      <c r="C4" s="655"/>
      <c r="D4" s="655"/>
      <c r="E4" s="655"/>
      <c r="F4" s="655"/>
    </row>
    <row r="6" spans="1:6" ht="13.5" thickBot="1">
      <c r="A6" s="287" t="s">
        <v>1</v>
      </c>
      <c r="B6" s="288" t="s">
        <v>4</v>
      </c>
      <c r="C6" s="288" t="s">
        <v>168</v>
      </c>
      <c r="D6" s="288" t="s">
        <v>208</v>
      </c>
      <c r="E6" s="288" t="s">
        <v>53</v>
      </c>
      <c r="F6" s="289" t="s">
        <v>54</v>
      </c>
    </row>
    <row r="7" spans="1:6" ht="12.75">
      <c r="A7" s="251" t="s">
        <v>40</v>
      </c>
      <c r="B7" s="431">
        <v>2571.5</v>
      </c>
      <c r="C7" s="431">
        <v>492.2</v>
      </c>
      <c r="D7" s="431">
        <v>507.5</v>
      </c>
      <c r="E7" s="431">
        <v>593.3</v>
      </c>
      <c r="F7" s="432">
        <v>978.4</v>
      </c>
    </row>
    <row r="8" spans="1:6" ht="12.75">
      <c r="A8" s="251" t="s">
        <v>41</v>
      </c>
      <c r="B8" s="433">
        <v>3019.7</v>
      </c>
      <c r="C8" s="433">
        <v>560.4</v>
      </c>
      <c r="D8" s="433">
        <v>448.2</v>
      </c>
      <c r="E8" s="433">
        <v>698</v>
      </c>
      <c r="F8" s="434">
        <v>1169</v>
      </c>
    </row>
    <row r="9" spans="1:6" ht="12.75">
      <c r="A9" s="251" t="s">
        <v>42</v>
      </c>
      <c r="B9" s="433">
        <v>3449</v>
      </c>
      <c r="C9" s="433">
        <v>663.2</v>
      </c>
      <c r="D9" s="433">
        <v>670.5</v>
      </c>
      <c r="E9" s="433">
        <v>763.5</v>
      </c>
      <c r="F9" s="434">
        <v>1351.8</v>
      </c>
    </row>
    <row r="10" spans="1:6" ht="12.75">
      <c r="A10" s="251" t="s">
        <v>43</v>
      </c>
      <c r="B10" s="433">
        <v>3711.9</v>
      </c>
      <c r="C10" s="433">
        <v>657.2</v>
      </c>
      <c r="D10" s="433">
        <v>722.5</v>
      </c>
      <c r="E10" s="433">
        <v>824.3</v>
      </c>
      <c r="F10" s="434">
        <v>1508</v>
      </c>
    </row>
    <row r="11" spans="1:6" ht="12.75">
      <c r="A11" s="251" t="s">
        <v>44</v>
      </c>
      <c r="B11" s="433">
        <v>4326.5</v>
      </c>
      <c r="C11" s="433">
        <v>627.8</v>
      </c>
      <c r="D11" s="433">
        <v>892.5</v>
      </c>
      <c r="E11" s="433">
        <v>915.9</v>
      </c>
      <c r="F11" s="434">
        <v>1890.3</v>
      </c>
    </row>
    <row r="12" spans="1:6" ht="12.75">
      <c r="A12" s="251" t="s">
        <v>45</v>
      </c>
      <c r="B12" s="433">
        <v>4158.8</v>
      </c>
      <c r="C12" s="433">
        <v>639.4</v>
      </c>
      <c r="D12" s="433">
        <v>1032.2</v>
      </c>
      <c r="E12" s="433">
        <v>1033.9</v>
      </c>
      <c r="F12" s="434">
        <v>2453.2</v>
      </c>
    </row>
    <row r="13" spans="1:6" ht="12.75">
      <c r="A13" s="251" t="s">
        <v>46</v>
      </c>
      <c r="B13" s="433">
        <v>5065.9</v>
      </c>
      <c r="C13" s="433">
        <v>438.6</v>
      </c>
      <c r="D13" s="433">
        <v>966.3</v>
      </c>
      <c r="E13" s="433">
        <v>862.2</v>
      </c>
      <c r="F13" s="434">
        <v>2698.8</v>
      </c>
    </row>
    <row r="14" spans="1:6" ht="12.75">
      <c r="A14" s="251" t="s">
        <v>47</v>
      </c>
      <c r="B14" s="433">
        <v>4707.7</v>
      </c>
      <c r="C14" s="433">
        <v>357.7</v>
      </c>
      <c r="D14" s="433">
        <v>853.6</v>
      </c>
      <c r="E14" s="433">
        <v>854.4</v>
      </c>
      <c r="F14" s="434">
        <v>2642</v>
      </c>
    </row>
    <row r="15" spans="1:6" ht="12.75">
      <c r="A15" s="251" t="s">
        <v>48</v>
      </c>
      <c r="B15" s="433">
        <v>4883.9</v>
      </c>
      <c r="C15" s="433">
        <v>535.5</v>
      </c>
      <c r="D15" s="433">
        <v>741.8</v>
      </c>
      <c r="E15" s="433">
        <v>890</v>
      </c>
      <c r="F15" s="434">
        <v>2716.5</v>
      </c>
    </row>
    <row r="16" spans="1:6" ht="12.75">
      <c r="A16" s="251" t="s">
        <v>49</v>
      </c>
      <c r="B16" s="433">
        <v>5939.2</v>
      </c>
      <c r="C16" s="433">
        <v>812.3</v>
      </c>
      <c r="D16" s="433">
        <v>921</v>
      </c>
      <c r="E16" s="433">
        <v>1047.9</v>
      </c>
      <c r="F16" s="434">
        <v>3157.9</v>
      </c>
    </row>
    <row r="17" spans="1:6" ht="12.75">
      <c r="A17" s="251" t="s">
        <v>50</v>
      </c>
      <c r="B17" s="433">
        <v>7561.9</v>
      </c>
      <c r="C17" s="433">
        <v>949.9</v>
      </c>
      <c r="D17" s="433">
        <v>1098.6</v>
      </c>
      <c r="E17" s="433">
        <v>1216.7</v>
      </c>
      <c r="F17" s="434">
        <v>4299.7</v>
      </c>
    </row>
    <row r="18" spans="1:6" ht="12.75">
      <c r="A18" s="251" t="s">
        <v>88</v>
      </c>
      <c r="B18" s="433">
        <v>8590</v>
      </c>
      <c r="C18" s="433">
        <v>1103.4</v>
      </c>
      <c r="D18" s="433">
        <v>1065.8</v>
      </c>
      <c r="E18" s="433">
        <v>1312</v>
      </c>
      <c r="F18" s="434">
        <v>5108.8</v>
      </c>
    </row>
    <row r="19" spans="1:6" ht="12.75">
      <c r="A19" s="251" t="s">
        <v>89</v>
      </c>
      <c r="B19" s="433">
        <v>9806</v>
      </c>
      <c r="C19" s="433">
        <v>1304.7</v>
      </c>
      <c r="D19" s="433">
        <v>1141.7</v>
      </c>
      <c r="E19" s="433">
        <v>1432.4</v>
      </c>
      <c r="F19" s="434">
        <v>5927.3</v>
      </c>
    </row>
    <row r="20" spans="1:6" ht="12.75">
      <c r="A20" s="251" t="s">
        <v>377</v>
      </c>
      <c r="B20" s="433">
        <v>11363.8</v>
      </c>
      <c r="C20" s="433">
        <v>1364.3</v>
      </c>
      <c r="D20" s="433">
        <v>1273.4</v>
      </c>
      <c r="E20" s="433">
        <v>1655.9</v>
      </c>
      <c r="F20" s="434">
        <v>7070.3</v>
      </c>
    </row>
    <row r="21" spans="1:7" ht="12.75">
      <c r="A21" s="251" t="s">
        <v>378</v>
      </c>
      <c r="B21" s="433">
        <v>12833.3</v>
      </c>
      <c r="C21" s="433">
        <v>1397.4</v>
      </c>
      <c r="D21" s="433">
        <v>1389.7</v>
      </c>
      <c r="E21" s="433">
        <v>1843.5</v>
      </c>
      <c r="F21" s="434">
        <v>8202.6</v>
      </c>
      <c r="G21" s="10"/>
    </row>
    <row r="22" spans="1:7" ht="12.75">
      <c r="A22" s="251" t="s">
        <v>379</v>
      </c>
      <c r="B22" s="433">
        <v>13625.5</v>
      </c>
      <c r="C22" s="433">
        <v>1371.9</v>
      </c>
      <c r="D22" s="433">
        <v>1466</v>
      </c>
      <c r="E22" s="433">
        <v>1978</v>
      </c>
      <c r="F22" s="434">
        <v>8809.7</v>
      </c>
      <c r="G22" s="10"/>
    </row>
    <row r="23" spans="1:7" ht="12.75">
      <c r="A23" s="251" t="s">
        <v>380</v>
      </c>
      <c r="B23" s="433">
        <v>13597.4</v>
      </c>
      <c r="C23" s="433">
        <v>1489.6</v>
      </c>
      <c r="D23" s="433">
        <v>1327</v>
      </c>
      <c r="E23" s="433">
        <v>2033.5</v>
      </c>
      <c r="F23" s="434">
        <v>8746.6</v>
      </c>
      <c r="G23" s="10"/>
    </row>
    <row r="24" spans="1:7" ht="12.75">
      <c r="A24" s="251" t="s">
        <v>424</v>
      </c>
      <c r="B24" s="433">
        <v>13737.3</v>
      </c>
      <c r="C24" s="433">
        <v>1561.9</v>
      </c>
      <c r="D24" s="433">
        <v>1249.5</v>
      </c>
      <c r="E24" s="433">
        <v>2115.3</v>
      </c>
      <c r="F24" s="434">
        <v>8810</v>
      </c>
      <c r="G24" s="10"/>
    </row>
    <row r="25" spans="1:7" ht="13.5" thickBot="1">
      <c r="A25" s="282" t="s">
        <v>437</v>
      </c>
      <c r="B25" s="435">
        <v>14314.4</v>
      </c>
      <c r="C25" s="435">
        <v>1762.4</v>
      </c>
      <c r="D25" s="435">
        <v>1190.4</v>
      </c>
      <c r="E25" s="435">
        <v>2223.6</v>
      </c>
      <c r="F25" s="436">
        <v>9138</v>
      </c>
      <c r="G25" s="10"/>
    </row>
    <row r="26" spans="1:6" ht="12.75">
      <c r="A26" s="14" t="s">
        <v>414</v>
      </c>
      <c r="B26" s="14"/>
      <c r="C26" s="14"/>
      <c r="D26" s="14"/>
      <c r="F26" s="225"/>
    </row>
    <row r="27" spans="2:6" ht="12.75">
      <c r="B27" s="225"/>
      <c r="D27" s="225"/>
      <c r="F27" s="225"/>
    </row>
    <row r="28" spans="2:6" ht="12.75">
      <c r="B28" s="225"/>
      <c r="D28" s="225"/>
      <c r="F28" s="225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H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76" t="s">
        <v>266</v>
      </c>
      <c r="B1" s="576"/>
      <c r="C1" s="576"/>
      <c r="D1" s="576"/>
      <c r="E1" s="576"/>
      <c r="F1" s="576"/>
      <c r="G1" s="576"/>
    </row>
    <row r="2" spans="1:7" ht="18">
      <c r="A2" s="184"/>
      <c r="B2" s="184"/>
      <c r="C2" s="184"/>
      <c r="D2" s="184"/>
      <c r="E2" s="184"/>
      <c r="F2" s="184"/>
      <c r="G2" s="1"/>
    </row>
    <row r="3" spans="1:7" ht="15">
      <c r="A3" s="655" t="s">
        <v>371</v>
      </c>
      <c r="B3" s="655"/>
      <c r="C3" s="655"/>
      <c r="D3" s="655"/>
      <c r="E3" s="655"/>
      <c r="F3" s="655"/>
      <c r="G3" s="655"/>
    </row>
    <row r="4" spans="1:7" ht="15">
      <c r="A4" s="655" t="s">
        <v>161</v>
      </c>
      <c r="B4" s="655"/>
      <c r="C4" s="655"/>
      <c r="D4" s="655"/>
      <c r="E4" s="655"/>
      <c r="F4" s="655"/>
      <c r="G4" s="655"/>
    </row>
    <row r="6" spans="1:7" ht="12.75">
      <c r="A6" s="159"/>
      <c r="B6" s="160"/>
      <c r="C6" s="656" t="s">
        <v>318</v>
      </c>
      <c r="D6" s="656"/>
      <c r="E6" s="656"/>
      <c r="F6" s="656" t="s">
        <v>209</v>
      </c>
      <c r="G6" s="657"/>
    </row>
    <row r="7" spans="1:7" ht="12.75">
      <c r="A7" s="158" t="s">
        <v>1</v>
      </c>
      <c r="B7" s="161" t="s">
        <v>4</v>
      </c>
      <c r="C7" s="161" t="s">
        <v>4</v>
      </c>
      <c r="D7" s="161" t="s">
        <v>319</v>
      </c>
      <c r="E7" s="161" t="s">
        <v>56</v>
      </c>
      <c r="F7" s="161" t="s">
        <v>155</v>
      </c>
      <c r="G7" s="162" t="s">
        <v>320</v>
      </c>
    </row>
    <row r="8" spans="1:7" ht="13.5" thickBot="1">
      <c r="A8" s="284"/>
      <c r="B8" s="285"/>
      <c r="C8" s="285"/>
      <c r="D8" s="283" t="s">
        <v>210</v>
      </c>
      <c r="E8" s="285"/>
      <c r="F8" s="285"/>
      <c r="G8" s="286"/>
    </row>
    <row r="9" spans="1:7" ht="12.75">
      <c r="A9" s="251" t="s">
        <v>40</v>
      </c>
      <c r="B9" s="163">
        <v>50691</v>
      </c>
      <c r="C9" s="163">
        <v>1392</v>
      </c>
      <c r="D9" s="163">
        <v>1109</v>
      </c>
      <c r="E9" s="163">
        <v>283</v>
      </c>
      <c r="F9" s="163">
        <v>6378</v>
      </c>
      <c r="G9" s="164">
        <v>562</v>
      </c>
    </row>
    <row r="10" spans="1:7" ht="12.75">
      <c r="A10" s="251" t="s">
        <v>41</v>
      </c>
      <c r="B10" s="163">
        <v>53822</v>
      </c>
      <c r="C10" s="163">
        <v>2815</v>
      </c>
      <c r="D10" s="163">
        <v>2236</v>
      </c>
      <c r="E10" s="163">
        <v>579</v>
      </c>
      <c r="F10" s="163">
        <v>7047</v>
      </c>
      <c r="G10" s="164">
        <v>572</v>
      </c>
    </row>
    <row r="11" spans="1:7" ht="12.75">
      <c r="A11" s="251" t="s">
        <v>42</v>
      </c>
      <c r="B11" s="163">
        <v>52258</v>
      </c>
      <c r="C11" s="163">
        <v>2919</v>
      </c>
      <c r="D11" s="163">
        <v>2490</v>
      </c>
      <c r="E11" s="163">
        <v>429</v>
      </c>
      <c r="F11" s="163">
        <v>6484</v>
      </c>
      <c r="G11" s="164">
        <v>586</v>
      </c>
    </row>
    <row r="12" spans="1:7" ht="12.75">
      <c r="A12" s="251" t="s">
        <v>43</v>
      </c>
      <c r="B12" s="163">
        <v>45539</v>
      </c>
      <c r="C12" s="163">
        <v>2710</v>
      </c>
      <c r="D12" s="163">
        <v>2447</v>
      </c>
      <c r="E12" s="163">
        <v>263</v>
      </c>
      <c r="F12" s="163">
        <v>4879</v>
      </c>
      <c r="G12" s="164">
        <v>474</v>
      </c>
    </row>
    <row r="13" spans="1:7" ht="12.75">
      <c r="A13" s="251" t="s">
        <v>44</v>
      </c>
      <c r="B13" s="163">
        <v>47943</v>
      </c>
      <c r="C13" s="163">
        <v>2301</v>
      </c>
      <c r="D13" s="163">
        <v>1994</v>
      </c>
      <c r="E13" s="163">
        <v>307</v>
      </c>
      <c r="F13" s="163">
        <v>5643</v>
      </c>
      <c r="G13" s="164">
        <v>580</v>
      </c>
    </row>
    <row r="14" spans="1:7" ht="12.75">
      <c r="A14" s="251" t="s">
        <v>45</v>
      </c>
      <c r="B14" s="163">
        <v>51210</v>
      </c>
      <c r="C14" s="163">
        <v>2213</v>
      </c>
      <c r="D14" s="163">
        <v>1873</v>
      </c>
      <c r="E14" s="163">
        <v>340</v>
      </c>
      <c r="F14" s="163">
        <v>6785</v>
      </c>
      <c r="G14" s="164">
        <v>692</v>
      </c>
    </row>
    <row r="15" spans="1:7" ht="12.75">
      <c r="A15" s="251" t="s">
        <v>46</v>
      </c>
      <c r="B15" s="163">
        <v>126140</v>
      </c>
      <c r="C15" s="163">
        <v>13698</v>
      </c>
      <c r="D15" s="163">
        <v>12693</v>
      </c>
      <c r="E15" s="163">
        <v>1005</v>
      </c>
      <c r="F15" s="163">
        <v>13109</v>
      </c>
      <c r="G15" s="164">
        <v>1783</v>
      </c>
    </row>
    <row r="16" spans="1:7" ht="12.75">
      <c r="A16" s="251" t="s">
        <v>47</v>
      </c>
      <c r="B16" s="163">
        <v>94955</v>
      </c>
      <c r="C16" s="163">
        <v>11704</v>
      </c>
      <c r="D16" s="163">
        <v>10609</v>
      </c>
      <c r="E16" s="163">
        <v>1095</v>
      </c>
      <c r="F16" s="163">
        <v>8451</v>
      </c>
      <c r="G16" s="164">
        <v>1238</v>
      </c>
    </row>
    <row r="17" spans="1:7" ht="12.75">
      <c r="A17" s="251" t="s">
        <v>48</v>
      </c>
      <c r="B17" s="163">
        <v>93696</v>
      </c>
      <c r="C17" s="163">
        <v>13206</v>
      </c>
      <c r="D17" s="163">
        <v>12062</v>
      </c>
      <c r="E17" s="163">
        <v>1144</v>
      </c>
      <c r="F17" s="163">
        <v>8959</v>
      </c>
      <c r="G17" s="164">
        <v>1784</v>
      </c>
    </row>
    <row r="18" spans="1:7" ht="12.75">
      <c r="A18" s="251" t="s">
        <v>49</v>
      </c>
      <c r="B18" s="163">
        <v>88620</v>
      </c>
      <c r="C18" s="163">
        <v>12144</v>
      </c>
      <c r="D18" s="163">
        <v>11234</v>
      </c>
      <c r="E18" s="163">
        <v>910</v>
      </c>
      <c r="F18" s="163">
        <v>8875</v>
      </c>
      <c r="G18" s="164">
        <v>1397</v>
      </c>
    </row>
    <row r="19" spans="1:8" ht="12.75">
      <c r="A19" s="251" t="s">
        <v>50</v>
      </c>
      <c r="B19" s="163">
        <v>100290</v>
      </c>
      <c r="C19" s="163">
        <v>18854</v>
      </c>
      <c r="D19" s="163">
        <v>17986</v>
      </c>
      <c r="E19" s="163">
        <v>868</v>
      </c>
      <c r="F19" s="163">
        <v>7457</v>
      </c>
      <c r="G19" s="164">
        <v>1624</v>
      </c>
      <c r="H19" s="574"/>
    </row>
    <row r="20" spans="1:7" ht="12.75">
      <c r="A20" s="251" t="s">
        <v>88</v>
      </c>
      <c r="B20" s="163">
        <v>126407</v>
      </c>
      <c r="C20" s="163">
        <v>26013</v>
      </c>
      <c r="D20" s="163">
        <v>25058</v>
      </c>
      <c r="E20" s="163">
        <v>955</v>
      </c>
      <c r="F20" s="163">
        <v>8602</v>
      </c>
      <c r="G20" s="164">
        <v>1860</v>
      </c>
    </row>
    <row r="21" spans="1:7" ht="12.75">
      <c r="A21" s="251" t="s">
        <v>160</v>
      </c>
      <c r="B21" s="163">
        <v>86841</v>
      </c>
      <c r="C21" s="163">
        <v>18373</v>
      </c>
      <c r="D21" s="163">
        <v>17864</v>
      </c>
      <c r="E21" s="163">
        <v>509</v>
      </c>
      <c r="F21" s="163">
        <v>5765</v>
      </c>
      <c r="G21" s="164">
        <v>1225</v>
      </c>
    </row>
    <row r="22" spans="1:7" ht="12.75">
      <c r="A22" s="251">
        <v>1998</v>
      </c>
      <c r="B22" s="163">
        <v>85526</v>
      </c>
      <c r="C22" s="163">
        <v>18623</v>
      </c>
      <c r="D22" s="163">
        <v>18274</v>
      </c>
      <c r="E22" s="165">
        <v>349</v>
      </c>
      <c r="F22" s="163">
        <v>4597</v>
      </c>
      <c r="G22" s="166">
        <v>962</v>
      </c>
    </row>
    <row r="23" spans="1:7" ht="12.75">
      <c r="A23" s="251">
        <v>1999</v>
      </c>
      <c r="B23" s="163">
        <v>118538</v>
      </c>
      <c r="C23" s="163">
        <v>28094</v>
      </c>
      <c r="D23" s="163">
        <v>27529</v>
      </c>
      <c r="E23" s="165">
        <v>565</v>
      </c>
      <c r="F23" s="163">
        <v>8639</v>
      </c>
      <c r="G23" s="166">
        <v>1982</v>
      </c>
    </row>
    <row r="24" spans="1:7" ht="12.75">
      <c r="A24" s="251">
        <v>2000</v>
      </c>
      <c r="B24" s="165">
        <v>292120</v>
      </c>
      <c r="C24" s="165">
        <v>18256</v>
      </c>
      <c r="D24" s="165">
        <v>37154</v>
      </c>
      <c r="E24" s="165">
        <v>1010</v>
      </c>
      <c r="F24" s="165">
        <v>17827</v>
      </c>
      <c r="G24" s="166">
        <v>3031</v>
      </c>
    </row>
    <row r="25" spans="1:7" ht="12.75">
      <c r="A25" s="251">
        <v>2001</v>
      </c>
      <c r="B25" s="165">
        <v>283788</v>
      </c>
      <c r="C25" s="165">
        <v>28358</v>
      </c>
      <c r="D25" s="165">
        <v>42283</v>
      </c>
      <c r="E25" s="165">
        <v>997</v>
      </c>
      <c r="F25" s="165">
        <v>27770</v>
      </c>
      <c r="G25" s="166">
        <v>5237</v>
      </c>
    </row>
    <row r="26" spans="1:7" ht="13.5" thickBot="1">
      <c r="A26" s="282">
        <v>2002</v>
      </c>
      <c r="B26" s="545">
        <v>302736</v>
      </c>
      <c r="C26" s="545">
        <v>50143</v>
      </c>
      <c r="D26" s="545">
        <v>49529</v>
      </c>
      <c r="E26" s="545">
        <v>614</v>
      </c>
      <c r="F26" s="545">
        <v>30356</v>
      </c>
      <c r="G26" s="546">
        <v>8197</v>
      </c>
    </row>
    <row r="27" spans="1:4" ht="12.75">
      <c r="A27" s="14" t="s">
        <v>414</v>
      </c>
      <c r="B27" s="14"/>
      <c r="C27" s="14"/>
      <c r="D27" s="14"/>
    </row>
  </sheetData>
  <mergeCells count="5">
    <mergeCell ref="A1:G1"/>
    <mergeCell ref="C6:E6"/>
    <mergeCell ref="F6:G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590" t="s">
        <v>266</v>
      </c>
      <c r="B1" s="590"/>
      <c r="C1" s="590"/>
      <c r="D1" s="590"/>
      <c r="E1" s="590"/>
      <c r="F1" s="590"/>
      <c r="G1" s="590"/>
      <c r="H1" s="590"/>
      <c r="I1" s="590"/>
      <c r="J1" s="590"/>
      <c r="K1" s="182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1" ht="15">
      <c r="A3" s="586" t="s">
        <v>423</v>
      </c>
      <c r="B3" s="586"/>
      <c r="C3" s="586"/>
      <c r="D3" s="586"/>
      <c r="E3" s="586"/>
      <c r="F3" s="586"/>
      <c r="G3" s="586"/>
      <c r="H3" s="586"/>
      <c r="I3" s="586"/>
      <c r="J3" s="586"/>
      <c r="K3" s="356"/>
    </row>
    <row r="4" spans="1:11" ht="1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0" ht="12.75">
      <c r="A5" s="49"/>
      <c r="B5" s="51" t="s">
        <v>19</v>
      </c>
      <c r="C5" s="51" t="s">
        <v>20</v>
      </c>
      <c r="D5" s="51" t="s">
        <v>22</v>
      </c>
      <c r="E5" s="51" t="s">
        <v>23</v>
      </c>
      <c r="F5" s="51" t="s">
        <v>24</v>
      </c>
      <c r="G5" s="51" t="s">
        <v>25</v>
      </c>
      <c r="H5" s="51" t="s">
        <v>26</v>
      </c>
      <c r="I5" s="51" t="s">
        <v>27</v>
      </c>
      <c r="J5" s="52">
        <v>2001</v>
      </c>
    </row>
    <row r="6" spans="1:10" ht="13.5" thickBot="1">
      <c r="A6" s="50"/>
      <c r="B6" s="358" t="s">
        <v>3</v>
      </c>
      <c r="C6" s="358" t="s">
        <v>3</v>
      </c>
      <c r="D6" s="358" t="s">
        <v>3</v>
      </c>
      <c r="E6" s="358" t="s">
        <v>3</v>
      </c>
      <c r="F6" s="358" t="s">
        <v>3</v>
      </c>
      <c r="G6" s="358" t="s">
        <v>3</v>
      </c>
      <c r="H6" s="358" t="s">
        <v>3</v>
      </c>
      <c r="I6" s="358" t="s">
        <v>3</v>
      </c>
      <c r="J6" s="222" t="s">
        <v>3</v>
      </c>
    </row>
    <row r="7" spans="1:10" ht="12.75">
      <c r="A7" s="359"/>
      <c r="B7" s="360"/>
      <c r="C7" s="361"/>
      <c r="D7" s="361"/>
      <c r="E7" s="360"/>
      <c r="F7" s="361"/>
      <c r="G7" s="361"/>
      <c r="H7" s="361"/>
      <c r="I7" s="361"/>
      <c r="J7" s="362"/>
    </row>
    <row r="8" spans="1:10" ht="12.75">
      <c r="A8" s="50" t="s">
        <v>270</v>
      </c>
      <c r="B8" s="234">
        <v>1606</v>
      </c>
      <c r="C8" s="234">
        <v>2273</v>
      </c>
      <c r="D8" s="234">
        <v>4498</v>
      </c>
      <c r="E8" s="234">
        <v>5357</v>
      </c>
      <c r="F8" s="234">
        <v>9502</v>
      </c>
      <c r="G8" s="234">
        <v>30779</v>
      </c>
      <c r="H8" s="234">
        <v>42684</v>
      </c>
      <c r="I8" s="234">
        <v>56316</v>
      </c>
      <c r="J8" s="449">
        <v>60396</v>
      </c>
    </row>
    <row r="9" spans="1:10" ht="12.75">
      <c r="A9" s="50" t="s">
        <v>245</v>
      </c>
      <c r="B9" s="234">
        <v>1037486</v>
      </c>
      <c r="C9" s="234">
        <v>972476</v>
      </c>
      <c r="D9" s="234">
        <v>939866</v>
      </c>
      <c r="E9" s="234">
        <v>922847</v>
      </c>
      <c r="F9" s="234">
        <v>964396</v>
      </c>
      <c r="G9" s="234">
        <v>851140</v>
      </c>
      <c r="H9" s="234">
        <v>756666</v>
      </c>
      <c r="I9" s="234">
        <v>738293</v>
      </c>
      <c r="J9" s="449">
        <v>714260</v>
      </c>
    </row>
    <row r="10" spans="1:10" ht="12.75">
      <c r="A10" s="50" t="s">
        <v>246</v>
      </c>
      <c r="B10" s="234">
        <v>1724053</v>
      </c>
      <c r="C10" s="234">
        <v>1598242</v>
      </c>
      <c r="D10" s="234">
        <v>1533892</v>
      </c>
      <c r="E10" s="234">
        <v>1472892</v>
      </c>
      <c r="F10" s="234">
        <v>1334468</v>
      </c>
      <c r="G10" s="234">
        <v>1098881</v>
      </c>
      <c r="H10" s="234">
        <v>932867</v>
      </c>
      <c r="I10" s="234">
        <v>827118</v>
      </c>
      <c r="J10" s="449">
        <v>796662</v>
      </c>
    </row>
    <row r="11" spans="1:10" ht="12.75">
      <c r="A11" s="50" t="s">
        <v>247</v>
      </c>
      <c r="B11" s="234">
        <v>2362188</v>
      </c>
      <c r="C11" s="234">
        <v>2390357</v>
      </c>
      <c r="D11" s="234">
        <v>2298340</v>
      </c>
      <c r="E11" s="234">
        <v>2306616</v>
      </c>
      <c r="F11" s="234">
        <v>2132502</v>
      </c>
      <c r="G11" s="234">
        <v>1753279</v>
      </c>
      <c r="H11" s="234">
        <v>1513792</v>
      </c>
      <c r="I11" s="234">
        <v>1457282</v>
      </c>
      <c r="J11" s="449">
        <v>1426139</v>
      </c>
    </row>
    <row r="12" spans="1:10" ht="12.75">
      <c r="A12" s="50" t="s">
        <v>273</v>
      </c>
      <c r="B12" s="234">
        <v>4343197</v>
      </c>
      <c r="C12" s="234">
        <v>4519506</v>
      </c>
      <c r="D12" s="234">
        <v>4616421</v>
      </c>
      <c r="E12" s="234">
        <v>4712429</v>
      </c>
      <c r="F12" s="234">
        <v>4406789</v>
      </c>
      <c r="G12" s="234">
        <v>3924517</v>
      </c>
      <c r="H12" s="234">
        <v>3344622</v>
      </c>
      <c r="I12" s="234">
        <v>3187638</v>
      </c>
      <c r="J12" s="449">
        <v>3155455</v>
      </c>
    </row>
    <row r="13" spans="1:10" ht="12.75">
      <c r="A13" s="50" t="s">
        <v>248</v>
      </c>
      <c r="B13" s="234">
        <v>3152655</v>
      </c>
      <c r="C13" s="234">
        <v>3630029</v>
      </c>
      <c r="D13" s="234">
        <v>3922757</v>
      </c>
      <c r="E13" s="234">
        <v>4054930</v>
      </c>
      <c r="F13" s="234">
        <v>4371489</v>
      </c>
      <c r="G13" s="234">
        <v>3721484</v>
      </c>
      <c r="H13" s="234">
        <v>3524103</v>
      </c>
      <c r="I13" s="234">
        <v>3394233</v>
      </c>
      <c r="J13" s="449">
        <v>3498499</v>
      </c>
    </row>
    <row r="14" spans="1:10" ht="12.75">
      <c r="A14" s="50" t="s">
        <v>249</v>
      </c>
      <c r="B14" s="234">
        <v>2014542</v>
      </c>
      <c r="C14" s="234">
        <v>2646599</v>
      </c>
      <c r="D14" s="234">
        <v>3268611</v>
      </c>
      <c r="E14" s="234">
        <v>3360742</v>
      </c>
      <c r="F14" s="234">
        <v>3410424</v>
      </c>
      <c r="G14" s="234">
        <v>3783048</v>
      </c>
      <c r="H14" s="234">
        <v>3954716</v>
      </c>
      <c r="I14" s="234">
        <v>4102341</v>
      </c>
      <c r="J14" s="451">
        <v>4673214</v>
      </c>
    </row>
    <row r="15" spans="1:10" ht="12.75">
      <c r="A15" s="50" t="s">
        <v>272</v>
      </c>
      <c r="B15" s="234">
        <v>1447832</v>
      </c>
      <c r="C15" s="234">
        <v>1797956</v>
      </c>
      <c r="D15" s="234">
        <v>2945601</v>
      </c>
      <c r="E15" s="234">
        <v>2657505</v>
      </c>
      <c r="F15" s="234">
        <v>3027992</v>
      </c>
      <c r="G15" s="234">
        <v>3833920</v>
      </c>
      <c r="H15" s="234">
        <v>4292069</v>
      </c>
      <c r="I15" s="234">
        <v>4979662</v>
      </c>
      <c r="J15" s="451">
        <v>5839977</v>
      </c>
    </row>
    <row r="16" spans="1:10" ht="12.75">
      <c r="A16" s="50" t="s">
        <v>250</v>
      </c>
      <c r="B16" s="234">
        <v>856723</v>
      </c>
      <c r="C16" s="234">
        <v>1263799</v>
      </c>
      <c r="D16" s="234">
        <v>1512462</v>
      </c>
      <c r="E16" s="234">
        <v>1884194</v>
      </c>
      <c r="F16" s="234">
        <v>2442326</v>
      </c>
      <c r="G16" s="234">
        <v>2469556</v>
      </c>
      <c r="H16" s="234">
        <v>3521466</v>
      </c>
      <c r="I16" s="234">
        <v>3773817</v>
      </c>
      <c r="J16" s="451">
        <v>4231284</v>
      </c>
    </row>
    <row r="17" spans="1:10" ht="12.75">
      <c r="A17" s="50" t="s">
        <v>251</v>
      </c>
      <c r="B17" s="234">
        <v>603513</v>
      </c>
      <c r="C17" s="234">
        <v>1106083</v>
      </c>
      <c r="D17" s="234">
        <v>2802008</v>
      </c>
      <c r="E17" s="234">
        <v>3332672</v>
      </c>
      <c r="F17" s="234">
        <v>4160188</v>
      </c>
      <c r="G17" s="234">
        <v>6396468</v>
      </c>
      <c r="H17" s="234">
        <v>8420510</v>
      </c>
      <c r="I17" s="234">
        <v>9542029</v>
      </c>
      <c r="J17" s="451">
        <v>9446485</v>
      </c>
    </row>
    <row r="18" spans="1:10" ht="12.75">
      <c r="A18" s="50" t="s">
        <v>271</v>
      </c>
      <c r="B18" s="234">
        <v>1072835</v>
      </c>
      <c r="C18" s="234">
        <v>1461231</v>
      </c>
      <c r="D18" s="234">
        <v>2169822</v>
      </c>
      <c r="E18" s="234">
        <v>3407689</v>
      </c>
      <c r="F18" s="234">
        <v>4332860</v>
      </c>
      <c r="G18" s="234">
        <v>6092975</v>
      </c>
      <c r="H18" s="234">
        <v>7442765</v>
      </c>
      <c r="I18" s="234">
        <v>7405143</v>
      </c>
      <c r="J18" s="451">
        <v>7005000</v>
      </c>
    </row>
    <row r="19" spans="1:10" ht="12.75">
      <c r="A19" s="50"/>
      <c r="B19" s="234"/>
      <c r="C19" s="234"/>
      <c r="D19" s="234"/>
      <c r="E19" s="234"/>
      <c r="F19" s="234"/>
      <c r="G19" s="234"/>
      <c r="H19" s="234"/>
      <c r="I19" s="234"/>
      <c r="J19" s="235"/>
    </row>
    <row r="20" spans="1:11" ht="13.5" thickBot="1">
      <c r="A20" s="233" t="s">
        <v>39</v>
      </c>
      <c r="B20" s="236">
        <v>18616630</v>
      </c>
      <c r="C20" s="236">
        <v>21388551</v>
      </c>
      <c r="D20" s="236">
        <v>26014278</v>
      </c>
      <c r="E20" s="236">
        <v>28117873</v>
      </c>
      <c r="F20" s="236">
        <v>30582936</v>
      </c>
      <c r="G20" s="236">
        <v>33956047</v>
      </c>
      <c r="H20" s="236">
        <f>SUM(H8:H19)</f>
        <v>37746260</v>
      </c>
      <c r="I20" s="236">
        <f>SUM(I8:I19)</f>
        <v>39463872</v>
      </c>
      <c r="J20" s="237">
        <f>SUM(J8:J18)</f>
        <v>40847371</v>
      </c>
      <c r="K20" s="448"/>
    </row>
    <row r="21" spans="1:10" ht="12.75">
      <c r="A21" s="44" t="s">
        <v>276</v>
      </c>
      <c r="B21" s="229"/>
      <c r="C21" s="229"/>
      <c r="D21" s="229"/>
      <c r="E21" s="229"/>
      <c r="F21" s="229"/>
      <c r="G21" s="229"/>
      <c r="H21" s="229"/>
      <c r="I21" s="229"/>
      <c r="J21" s="229"/>
    </row>
    <row r="22" spans="2:6" ht="12.75">
      <c r="B22" s="230"/>
      <c r="D22" s="230"/>
      <c r="F22" s="230"/>
    </row>
    <row r="23" spans="2:6" ht="12.75">
      <c r="B23" s="230"/>
      <c r="D23" s="230"/>
      <c r="F23" s="230"/>
    </row>
    <row r="24" spans="2:6" ht="12.75">
      <c r="B24" s="230"/>
      <c r="D24" s="230"/>
      <c r="F24" s="230"/>
    </row>
    <row r="25" spans="4:23" ht="12.75">
      <c r="D25" s="445"/>
      <c r="E25" s="445"/>
      <c r="F25" s="445"/>
      <c r="G25" s="446"/>
      <c r="H25" s="446"/>
      <c r="I25" s="446"/>
      <c r="J25" s="446"/>
      <c r="K25" s="446"/>
      <c r="L25" s="446"/>
      <c r="M25" s="447"/>
      <c r="N25" s="444"/>
      <c r="O25" s="447"/>
      <c r="P25" s="445"/>
      <c r="Q25" s="447"/>
      <c r="R25" s="445"/>
      <c r="S25" s="447"/>
      <c r="T25" s="445"/>
      <c r="U25" s="447"/>
      <c r="V25" s="445"/>
      <c r="W25" s="445"/>
    </row>
    <row r="26" spans="4:23" ht="12.75"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50"/>
      <c r="O26" s="451"/>
      <c r="P26" s="451"/>
      <c r="Q26" s="451"/>
      <c r="R26" s="451"/>
      <c r="S26" s="451"/>
      <c r="T26" s="451"/>
      <c r="U26" s="451"/>
      <c r="V26" s="451"/>
      <c r="W26" s="451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1:G2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8" width="15.7109375" style="8" customWidth="1"/>
    <col min="9" max="16384" width="19.140625" style="8" customWidth="1"/>
  </cols>
  <sheetData>
    <row r="1" spans="1:7" ht="18">
      <c r="A1" s="576" t="s">
        <v>266</v>
      </c>
      <c r="B1" s="576"/>
      <c r="C1" s="576"/>
      <c r="D1" s="576"/>
      <c r="E1" s="576"/>
      <c r="F1" s="576"/>
      <c r="G1" s="576"/>
    </row>
    <row r="2" spans="1:7" ht="12.75">
      <c r="A2" s="56"/>
      <c r="B2" s="56"/>
      <c r="C2" s="56"/>
      <c r="D2" s="56"/>
      <c r="E2" s="56"/>
      <c r="F2" s="56"/>
      <c r="G2" s="56"/>
    </row>
    <row r="3" spans="1:7" ht="15">
      <c r="A3" s="660" t="s">
        <v>372</v>
      </c>
      <c r="B3" s="660"/>
      <c r="C3" s="660"/>
      <c r="D3" s="660"/>
      <c r="E3" s="660"/>
      <c r="F3" s="660"/>
      <c r="G3" s="660"/>
    </row>
    <row r="4" spans="1:7" ht="15">
      <c r="A4" s="660" t="s">
        <v>161</v>
      </c>
      <c r="B4" s="660"/>
      <c r="C4" s="660"/>
      <c r="D4" s="660"/>
      <c r="E4" s="660"/>
      <c r="F4" s="660"/>
      <c r="G4" s="660"/>
    </row>
    <row r="6" spans="1:7" ht="12.75">
      <c r="A6" s="167"/>
      <c r="B6" s="168"/>
      <c r="C6" s="658" t="s">
        <v>318</v>
      </c>
      <c r="D6" s="658"/>
      <c r="E6" s="658"/>
      <c r="F6" s="658" t="s">
        <v>208</v>
      </c>
      <c r="G6" s="659"/>
    </row>
    <row r="7" spans="1:7" ht="12.75">
      <c r="A7" s="169" t="s">
        <v>1</v>
      </c>
      <c r="B7" s="170" t="s">
        <v>4</v>
      </c>
      <c r="C7" s="171"/>
      <c r="D7" s="170" t="s">
        <v>146</v>
      </c>
      <c r="E7" s="171"/>
      <c r="F7" s="171"/>
      <c r="G7" s="172"/>
    </row>
    <row r="8" spans="1:7" ht="12.75">
      <c r="A8" s="173"/>
      <c r="B8" s="170"/>
      <c r="C8" s="170" t="s">
        <v>4</v>
      </c>
      <c r="D8" s="170" t="s">
        <v>361</v>
      </c>
      <c r="E8" s="170" t="s">
        <v>56</v>
      </c>
      <c r="F8" s="170" t="s">
        <v>316</v>
      </c>
      <c r="G8" s="174" t="s">
        <v>317</v>
      </c>
    </row>
    <row r="9" spans="1:7" ht="13.5" thickBot="1">
      <c r="A9" s="275"/>
      <c r="B9" s="276"/>
      <c r="C9" s="277"/>
      <c r="D9" s="276" t="s">
        <v>147</v>
      </c>
      <c r="E9" s="277"/>
      <c r="F9" s="276"/>
      <c r="G9" s="278"/>
    </row>
    <row r="10" spans="1:7" ht="12.75">
      <c r="A10" s="272" t="s">
        <v>40</v>
      </c>
      <c r="B10" s="273">
        <v>447760</v>
      </c>
      <c r="C10" s="273">
        <v>53310</v>
      </c>
      <c r="D10" s="273">
        <v>47218</v>
      </c>
      <c r="E10" s="273">
        <v>6092</v>
      </c>
      <c r="F10" s="273">
        <v>222360</v>
      </c>
      <c r="G10" s="274">
        <v>30014</v>
      </c>
    </row>
    <row r="11" spans="1:7" ht="12.75">
      <c r="A11" s="272" t="s">
        <v>41</v>
      </c>
      <c r="B11" s="273">
        <v>471449</v>
      </c>
      <c r="C11" s="273">
        <v>48359</v>
      </c>
      <c r="D11" s="273">
        <v>42354</v>
      </c>
      <c r="E11" s="273">
        <v>6005</v>
      </c>
      <c r="F11" s="273">
        <v>230959</v>
      </c>
      <c r="G11" s="274">
        <v>31483</v>
      </c>
    </row>
    <row r="12" spans="1:7" ht="12.75">
      <c r="A12" s="272" t="s">
        <v>42</v>
      </c>
      <c r="B12" s="273">
        <v>530946</v>
      </c>
      <c r="C12" s="273">
        <v>48538</v>
      </c>
      <c r="D12" s="273">
        <v>42233</v>
      </c>
      <c r="E12" s="273">
        <v>6305</v>
      </c>
      <c r="F12" s="273">
        <v>253902</v>
      </c>
      <c r="G12" s="274">
        <v>34628</v>
      </c>
    </row>
    <row r="13" spans="1:7" ht="12.75">
      <c r="A13" s="272" t="s">
        <v>43</v>
      </c>
      <c r="B13" s="273">
        <v>583843</v>
      </c>
      <c r="C13" s="273">
        <v>46174</v>
      </c>
      <c r="D13" s="273">
        <v>39792</v>
      </c>
      <c r="E13" s="273">
        <v>6382</v>
      </c>
      <c r="F13" s="273">
        <v>274557</v>
      </c>
      <c r="G13" s="274">
        <v>36043</v>
      </c>
    </row>
    <row r="14" spans="1:7" ht="12.75">
      <c r="A14" s="272" t="s">
        <v>44</v>
      </c>
      <c r="B14" s="273">
        <v>651576</v>
      </c>
      <c r="C14" s="273">
        <v>42372</v>
      </c>
      <c r="D14" s="273">
        <v>36517</v>
      </c>
      <c r="E14" s="273">
        <v>5855</v>
      </c>
      <c r="F14" s="273">
        <v>302233</v>
      </c>
      <c r="G14" s="274">
        <v>37740</v>
      </c>
    </row>
    <row r="15" spans="1:7" ht="12.75">
      <c r="A15" s="272" t="s">
        <v>45</v>
      </c>
      <c r="B15" s="273">
        <v>706713</v>
      </c>
      <c r="C15" s="273">
        <v>40237</v>
      </c>
      <c r="D15" s="273">
        <v>34193</v>
      </c>
      <c r="E15" s="273">
        <v>6044</v>
      </c>
      <c r="F15" s="273">
        <v>314270</v>
      </c>
      <c r="G15" s="274">
        <v>39412</v>
      </c>
    </row>
    <row r="16" spans="1:7" ht="12.75">
      <c r="A16" s="272" t="s">
        <v>46</v>
      </c>
      <c r="B16" s="273">
        <v>693310</v>
      </c>
      <c r="C16" s="273">
        <v>36331</v>
      </c>
      <c r="D16" s="273">
        <v>30613</v>
      </c>
      <c r="E16" s="273">
        <v>5718</v>
      </c>
      <c r="F16" s="273">
        <v>296104</v>
      </c>
      <c r="G16" s="274">
        <v>38165</v>
      </c>
    </row>
    <row r="17" spans="1:7" ht="12.75">
      <c r="A17" s="272" t="s">
        <v>47</v>
      </c>
      <c r="B17" s="273">
        <v>635213</v>
      </c>
      <c r="C17" s="273">
        <v>34477</v>
      </c>
      <c r="D17" s="273">
        <v>28913</v>
      </c>
      <c r="E17" s="273">
        <v>5564</v>
      </c>
      <c r="F17" s="273">
        <v>261545</v>
      </c>
      <c r="G17" s="274">
        <v>35003</v>
      </c>
    </row>
    <row r="18" spans="1:7" ht="12.75">
      <c r="A18" s="272" t="s">
        <v>48</v>
      </c>
      <c r="B18" s="273">
        <v>537848</v>
      </c>
      <c r="C18" s="273">
        <v>31885</v>
      </c>
      <c r="D18" s="273">
        <v>26484</v>
      </c>
      <c r="E18" s="273">
        <v>5401</v>
      </c>
      <c r="F18" s="273">
        <v>209071</v>
      </c>
      <c r="G18" s="274">
        <v>29581</v>
      </c>
    </row>
    <row r="19" spans="1:7" ht="12.75">
      <c r="A19" s="272" t="s">
        <v>49</v>
      </c>
      <c r="B19" s="273">
        <v>537625</v>
      </c>
      <c r="C19" s="273">
        <v>35578</v>
      </c>
      <c r="D19" s="273">
        <v>29412</v>
      </c>
      <c r="E19" s="273">
        <v>6166</v>
      </c>
      <c r="F19" s="273">
        <v>199464</v>
      </c>
      <c r="G19" s="274">
        <v>29666</v>
      </c>
    </row>
    <row r="20" spans="1:7" ht="12.75">
      <c r="A20" s="272" t="s">
        <v>50</v>
      </c>
      <c r="B20" s="273">
        <v>589661</v>
      </c>
      <c r="C20" s="273">
        <v>38491</v>
      </c>
      <c r="D20" s="273">
        <v>32746</v>
      </c>
      <c r="E20" s="273">
        <v>5745</v>
      </c>
      <c r="F20" s="273">
        <v>215533</v>
      </c>
      <c r="G20" s="274">
        <v>29722</v>
      </c>
    </row>
    <row r="21" spans="1:7" ht="12.75">
      <c r="A21" s="272" t="s">
        <v>88</v>
      </c>
      <c r="B21" s="273">
        <v>616237</v>
      </c>
      <c r="C21" s="273">
        <v>40057</v>
      </c>
      <c r="D21" s="273">
        <v>34058</v>
      </c>
      <c r="E21" s="273">
        <v>5999</v>
      </c>
      <c r="F21" s="273">
        <v>214216</v>
      </c>
      <c r="G21" s="274">
        <v>29367</v>
      </c>
    </row>
    <row r="22" spans="1:7" ht="12.75">
      <c r="A22" s="272" t="s">
        <v>89</v>
      </c>
      <c r="B22" s="273">
        <v>676644</v>
      </c>
      <c r="C22" s="273">
        <v>44575</v>
      </c>
      <c r="D22" s="273">
        <v>38833</v>
      </c>
      <c r="E22" s="273">
        <v>5742</v>
      </c>
      <c r="F22" s="273">
        <v>226142</v>
      </c>
      <c r="G22" s="274">
        <v>31300</v>
      </c>
    </row>
    <row r="23" spans="1:7" ht="12.75">
      <c r="A23" s="272" t="s">
        <v>377</v>
      </c>
      <c r="B23" s="273">
        <v>752882</v>
      </c>
      <c r="C23" s="352">
        <v>47073</v>
      </c>
      <c r="D23" s="273">
        <v>41340</v>
      </c>
      <c r="E23" s="273">
        <v>5733</v>
      </c>
      <c r="F23" s="273">
        <v>241029</v>
      </c>
      <c r="G23" s="353">
        <v>33413</v>
      </c>
    </row>
    <row r="24" spans="1:7" ht="12.75">
      <c r="A24" s="272" t="s">
        <v>378</v>
      </c>
      <c r="B24" s="273">
        <v>867772</v>
      </c>
      <c r="C24" s="352">
        <v>47152</v>
      </c>
      <c r="D24" s="352">
        <v>41589</v>
      </c>
      <c r="E24" s="352">
        <v>5563</v>
      </c>
      <c r="F24" s="352">
        <v>265054</v>
      </c>
      <c r="G24" s="274">
        <v>35908</v>
      </c>
    </row>
    <row r="25" spans="1:7" ht="12.75">
      <c r="A25" s="272" t="s">
        <v>379</v>
      </c>
      <c r="B25" s="273">
        <v>935274</v>
      </c>
      <c r="C25" s="352">
        <v>44055</v>
      </c>
      <c r="D25" s="352">
        <v>38841</v>
      </c>
      <c r="E25" s="352">
        <v>5214</v>
      </c>
      <c r="F25" s="352">
        <v>273760</v>
      </c>
      <c r="G25" s="274">
        <v>35891</v>
      </c>
    </row>
    <row r="26" spans="1:7" ht="12.75">
      <c r="A26" s="272" t="s">
        <v>380</v>
      </c>
      <c r="B26" s="273">
        <v>958493</v>
      </c>
      <c r="C26" s="352">
        <v>41084</v>
      </c>
      <c r="D26" s="352">
        <v>36275</v>
      </c>
      <c r="E26" s="352">
        <v>4809</v>
      </c>
      <c r="F26" s="352">
        <v>268537</v>
      </c>
      <c r="G26" s="274">
        <v>35949</v>
      </c>
    </row>
    <row r="27" spans="1:7" ht="12.75">
      <c r="A27" s="272" t="s">
        <v>424</v>
      </c>
      <c r="B27" s="273">
        <v>948896</v>
      </c>
      <c r="C27" s="352">
        <v>38769</v>
      </c>
      <c r="D27" s="352">
        <v>34154</v>
      </c>
      <c r="E27" s="352">
        <v>4615</v>
      </c>
      <c r="F27" s="352">
        <v>253204</v>
      </c>
      <c r="G27" s="274">
        <v>35013</v>
      </c>
    </row>
    <row r="28" spans="1:7" ht="13.5" thickBot="1">
      <c r="A28" s="279" t="s">
        <v>437</v>
      </c>
      <c r="B28" s="280">
        <v>899737</v>
      </c>
      <c r="C28" s="280">
        <v>33911</v>
      </c>
      <c r="D28" s="354">
        <v>30031</v>
      </c>
      <c r="E28" s="354">
        <v>3880</v>
      </c>
      <c r="F28" s="354">
        <v>234851</v>
      </c>
      <c r="G28" s="281">
        <v>32893</v>
      </c>
    </row>
    <row r="29" spans="1:4" ht="12.75">
      <c r="A29" s="14" t="s">
        <v>414</v>
      </c>
      <c r="B29" s="14"/>
      <c r="C29" s="14"/>
      <c r="D29" s="224"/>
    </row>
  </sheetData>
  <mergeCells count="5">
    <mergeCell ref="C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1:G64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43.421875" style="6" customWidth="1"/>
    <col min="2" max="5" width="17.7109375" style="6" customWidth="1"/>
    <col min="6" max="6" width="30.8515625" style="6" customWidth="1"/>
    <col min="7" max="7" width="15.57421875" style="6" customWidth="1"/>
    <col min="8" max="16384" width="19.140625" style="6" customWidth="1"/>
  </cols>
  <sheetData>
    <row r="1" spans="1:7" ht="18">
      <c r="A1" s="576" t="s">
        <v>266</v>
      </c>
      <c r="B1" s="576"/>
      <c r="C1" s="576"/>
      <c r="D1" s="576"/>
      <c r="E1" s="576"/>
      <c r="F1" s="576"/>
      <c r="G1" s="56"/>
    </row>
    <row r="3" spans="1:6" ht="15">
      <c r="A3" s="661" t="s">
        <v>438</v>
      </c>
      <c r="B3" s="661"/>
      <c r="C3" s="661"/>
      <c r="D3" s="661"/>
      <c r="E3" s="661"/>
      <c r="F3" s="661"/>
    </row>
    <row r="4" ht="12.75">
      <c r="A4" s="535"/>
    </row>
    <row r="5" spans="1:6" ht="12.75">
      <c r="A5" s="175"/>
      <c r="B5" s="176" t="s">
        <v>211</v>
      </c>
      <c r="C5" s="176" t="s">
        <v>212</v>
      </c>
      <c r="D5" s="662" t="s">
        <v>328</v>
      </c>
      <c r="E5" s="663"/>
      <c r="F5" s="412" t="s">
        <v>352</v>
      </c>
    </row>
    <row r="6" spans="1:6" ht="12.75">
      <c r="A6" s="180" t="s">
        <v>364</v>
      </c>
      <c r="B6" s="178" t="s">
        <v>213</v>
      </c>
      <c r="C6" s="178" t="s">
        <v>326</v>
      </c>
      <c r="D6" s="178" t="s">
        <v>4</v>
      </c>
      <c r="E6" s="178" t="s">
        <v>214</v>
      </c>
      <c r="F6" s="179" t="s">
        <v>301</v>
      </c>
    </row>
    <row r="7" spans="2:6" ht="13.5" thickBot="1">
      <c r="B7" s="181"/>
      <c r="C7" s="410"/>
      <c r="D7" s="409"/>
      <c r="E7" s="410" t="s">
        <v>327</v>
      </c>
      <c r="F7" s="411" t="s">
        <v>215</v>
      </c>
    </row>
    <row r="8" spans="1:6" ht="12.75">
      <c r="A8" s="399" t="s">
        <v>216</v>
      </c>
      <c r="B8" s="547">
        <v>6235721</v>
      </c>
      <c r="C8" s="547">
        <v>2588609</v>
      </c>
      <c r="D8" s="547">
        <v>3040990</v>
      </c>
      <c r="E8" s="547">
        <v>1333405</v>
      </c>
      <c r="F8" s="548">
        <f>C8/B8*100</f>
        <v>41.51258531290928</v>
      </c>
    </row>
    <row r="9" spans="1:6" ht="12.75">
      <c r="A9" s="177"/>
      <c r="B9" s="549"/>
      <c r="C9" s="549"/>
      <c r="D9" s="549"/>
      <c r="E9" s="549"/>
      <c r="F9" s="550"/>
    </row>
    <row r="10" spans="1:6" s="529" customFormat="1" ht="12.75">
      <c r="A10" s="528" t="s">
        <v>442</v>
      </c>
      <c r="B10" s="549"/>
      <c r="C10" s="549"/>
      <c r="D10" s="549"/>
      <c r="E10" s="549"/>
      <c r="F10" s="550"/>
    </row>
    <row r="11" spans="1:6" s="529" customFormat="1" ht="12.75">
      <c r="A11" s="528" t="s">
        <v>254</v>
      </c>
      <c r="B11" s="572">
        <v>390019</v>
      </c>
      <c r="C11" s="572">
        <v>15239</v>
      </c>
      <c r="D11" s="572">
        <v>182268</v>
      </c>
      <c r="E11" s="572">
        <v>7144</v>
      </c>
      <c r="F11" s="573">
        <v>7.6</v>
      </c>
    </row>
    <row r="12" spans="1:6" ht="12.75">
      <c r="A12" s="177" t="s">
        <v>217</v>
      </c>
      <c r="B12" s="549">
        <v>82414</v>
      </c>
      <c r="C12" s="549">
        <v>1888</v>
      </c>
      <c r="D12" s="549">
        <v>40281</v>
      </c>
      <c r="E12" s="549">
        <v>923</v>
      </c>
      <c r="F12" s="551">
        <f>C12/B12*100</f>
        <v>2.2908729099424856</v>
      </c>
    </row>
    <row r="13" spans="1:6" ht="12.75">
      <c r="A13" s="177" t="s">
        <v>218</v>
      </c>
      <c r="B13" s="549">
        <v>8111</v>
      </c>
      <c r="C13" s="549">
        <v>382</v>
      </c>
      <c r="D13" s="549">
        <v>3745</v>
      </c>
      <c r="E13" s="549">
        <v>176</v>
      </c>
      <c r="F13" s="551">
        <f aca="true" t="shared" si="0" ref="F13:F25">C13/B13*100</f>
        <v>4.70965355689804</v>
      </c>
    </row>
    <row r="14" spans="1:6" ht="12.75">
      <c r="A14" s="177" t="s">
        <v>219</v>
      </c>
      <c r="B14" s="549">
        <v>21486</v>
      </c>
      <c r="C14" s="549">
        <v>368</v>
      </c>
      <c r="D14" s="549">
        <v>8805</v>
      </c>
      <c r="E14" s="549">
        <v>151</v>
      </c>
      <c r="F14" s="551">
        <f t="shared" si="0"/>
        <v>1.7127431816066276</v>
      </c>
    </row>
    <row r="15" spans="1:6" ht="12.75">
      <c r="A15" s="177" t="s">
        <v>220</v>
      </c>
      <c r="B15" s="549">
        <v>5351</v>
      </c>
      <c r="C15" s="549">
        <v>187</v>
      </c>
      <c r="D15" s="549">
        <v>2914</v>
      </c>
      <c r="E15" s="549">
        <v>102</v>
      </c>
      <c r="F15" s="551">
        <f t="shared" si="0"/>
        <v>3.4946738927303307</v>
      </c>
    </row>
    <row r="16" spans="1:6" ht="12.75">
      <c r="A16" s="177" t="s">
        <v>221</v>
      </c>
      <c r="B16" s="549">
        <v>40977</v>
      </c>
      <c r="C16" s="549">
        <v>2718</v>
      </c>
      <c r="D16" s="549">
        <v>18284</v>
      </c>
      <c r="E16" s="549">
        <v>1220</v>
      </c>
      <c r="F16" s="551">
        <f t="shared" si="0"/>
        <v>6.632989237865145</v>
      </c>
    </row>
    <row r="17" spans="1:6" ht="12.75">
      <c r="A17" s="177" t="s">
        <v>222</v>
      </c>
      <c r="B17" s="549">
        <v>5197</v>
      </c>
      <c r="C17" s="549">
        <v>284</v>
      </c>
      <c r="D17" s="549">
        <v>2578</v>
      </c>
      <c r="E17" s="549">
        <v>130</v>
      </c>
      <c r="F17" s="551">
        <f t="shared" si="0"/>
        <v>5.4646911679815275</v>
      </c>
    </row>
    <row r="18" spans="1:6" ht="12.75">
      <c r="A18" s="177" t="s">
        <v>223</v>
      </c>
      <c r="B18" s="549">
        <v>59850</v>
      </c>
      <c r="C18" s="549">
        <v>1816</v>
      </c>
      <c r="D18" s="549">
        <v>26980</v>
      </c>
      <c r="E18" s="549">
        <v>818</v>
      </c>
      <c r="F18" s="551">
        <f t="shared" si="0"/>
        <v>3.034252297410192</v>
      </c>
    </row>
    <row r="19" spans="1:6" ht="12.75">
      <c r="A19" s="177" t="s">
        <v>224</v>
      </c>
      <c r="B19" s="549">
        <v>10970</v>
      </c>
      <c r="C19" s="549">
        <v>1377</v>
      </c>
      <c r="D19" s="549">
        <v>4804</v>
      </c>
      <c r="E19" s="549">
        <v>753</v>
      </c>
      <c r="F19" s="551">
        <f t="shared" si="0"/>
        <v>12.552415679124888</v>
      </c>
    </row>
    <row r="20" spans="1:6" ht="12.75">
      <c r="A20" s="177" t="s">
        <v>225</v>
      </c>
      <c r="B20" s="549">
        <v>16067</v>
      </c>
      <c r="C20" s="549">
        <v>510</v>
      </c>
      <c r="D20" s="549">
        <v>7379</v>
      </c>
      <c r="E20" s="549">
        <v>234</v>
      </c>
      <c r="F20" s="551">
        <f t="shared" si="0"/>
        <v>3.1742080039833196</v>
      </c>
    </row>
    <row r="21" spans="1:6" ht="12.75">
      <c r="A21" s="177" t="s">
        <v>226</v>
      </c>
      <c r="B21" s="549">
        <v>3911</v>
      </c>
      <c r="C21" s="549">
        <v>371</v>
      </c>
      <c r="D21" s="549">
        <v>1672</v>
      </c>
      <c r="E21" s="549">
        <v>159</v>
      </c>
      <c r="F21" s="551">
        <f t="shared" si="0"/>
        <v>9.486064945026847</v>
      </c>
    </row>
    <row r="22" spans="1:6" ht="12.75">
      <c r="A22" s="177" t="s">
        <v>227</v>
      </c>
      <c r="B22" s="549">
        <v>57482</v>
      </c>
      <c r="C22" s="549">
        <v>2771</v>
      </c>
      <c r="D22" s="549">
        <v>25318</v>
      </c>
      <c r="E22" s="549">
        <v>1220</v>
      </c>
      <c r="F22" s="551">
        <f t="shared" si="0"/>
        <v>4.8206395045405515</v>
      </c>
    </row>
    <row r="23" spans="1:6" ht="12.75">
      <c r="A23" s="177" t="s">
        <v>228</v>
      </c>
      <c r="B23" s="549">
        <v>10049</v>
      </c>
      <c r="C23" s="549">
        <v>1347</v>
      </c>
      <c r="D23" s="549">
        <v>5114</v>
      </c>
      <c r="E23" s="549">
        <v>609</v>
      </c>
      <c r="F23" s="551">
        <f t="shared" si="0"/>
        <v>13.404318837695293</v>
      </c>
    </row>
    <row r="24" spans="1:6" ht="12.75">
      <c r="A24" s="177" t="s">
        <v>229</v>
      </c>
      <c r="B24" s="549">
        <v>59287</v>
      </c>
      <c r="C24" s="549">
        <v>1017</v>
      </c>
      <c r="D24" s="549">
        <v>29613</v>
      </c>
      <c r="E24" s="549">
        <v>508</v>
      </c>
      <c r="F24" s="551">
        <f t="shared" si="0"/>
        <v>1.715384485637661</v>
      </c>
    </row>
    <row r="25" spans="1:6" ht="12.75">
      <c r="A25" s="177" t="s">
        <v>230</v>
      </c>
      <c r="B25" s="549">
        <v>8867</v>
      </c>
      <c r="C25" s="549">
        <v>293</v>
      </c>
      <c r="D25" s="549">
        <v>4781</v>
      </c>
      <c r="E25" s="549">
        <v>141</v>
      </c>
      <c r="F25" s="551">
        <f t="shared" si="0"/>
        <v>3.3043870531183037</v>
      </c>
    </row>
    <row r="26" spans="1:6" ht="12.75">
      <c r="A26" s="177"/>
      <c r="B26" s="549"/>
      <c r="C26" s="549"/>
      <c r="D26" s="549"/>
      <c r="E26" s="549"/>
      <c r="F26" s="551"/>
    </row>
    <row r="27" spans="1:6" s="529" customFormat="1" ht="12.75">
      <c r="A27" s="528" t="s">
        <v>353</v>
      </c>
      <c r="B27" s="549"/>
      <c r="C27" s="549"/>
      <c r="D27" s="549"/>
      <c r="E27" s="549"/>
      <c r="F27" s="551"/>
    </row>
    <row r="28" spans="1:6" ht="12.75">
      <c r="A28" s="177" t="s">
        <v>255</v>
      </c>
      <c r="B28" s="549">
        <v>7965</v>
      </c>
      <c r="C28" s="549">
        <v>530</v>
      </c>
      <c r="D28" s="549">
        <v>4123</v>
      </c>
      <c r="E28" s="549">
        <v>256</v>
      </c>
      <c r="F28" s="551">
        <f aca="true" t="shared" si="1" ref="F28:F39">C28/B28*100</f>
        <v>6.654111738857502</v>
      </c>
    </row>
    <row r="29" spans="1:6" ht="12.75">
      <c r="A29" s="177" t="s">
        <v>256</v>
      </c>
      <c r="B29" s="549">
        <v>796</v>
      </c>
      <c r="C29" s="549">
        <v>63</v>
      </c>
      <c r="D29" s="549">
        <v>394</v>
      </c>
      <c r="E29" s="549">
        <v>31</v>
      </c>
      <c r="F29" s="551">
        <f t="shared" si="1"/>
        <v>7.914572864321608</v>
      </c>
    </row>
    <row r="30" spans="1:6" ht="12.75">
      <c r="A30" s="177" t="s">
        <v>257</v>
      </c>
      <c r="B30" s="549">
        <v>5398</v>
      </c>
      <c r="C30" s="549">
        <v>462</v>
      </c>
      <c r="D30" s="549">
        <v>2983</v>
      </c>
      <c r="E30" s="549">
        <v>255</v>
      </c>
      <c r="F30" s="551">
        <f t="shared" si="1"/>
        <v>8.558725453871805</v>
      </c>
    </row>
    <row r="31" spans="1:6" ht="12.75">
      <c r="A31" s="177" t="s">
        <v>258</v>
      </c>
      <c r="B31" s="549">
        <v>1986</v>
      </c>
      <c r="C31" s="549">
        <v>30</v>
      </c>
      <c r="D31" s="549">
        <v>1015</v>
      </c>
      <c r="E31" s="549">
        <v>16</v>
      </c>
      <c r="F31" s="551">
        <f t="shared" si="1"/>
        <v>1.5105740181268883</v>
      </c>
    </row>
    <row r="32" spans="1:6" ht="12.75">
      <c r="A32" s="177" t="s">
        <v>259</v>
      </c>
      <c r="B32" s="549">
        <v>1338</v>
      </c>
      <c r="C32" s="549">
        <v>144</v>
      </c>
      <c r="D32" s="549">
        <v>731</v>
      </c>
      <c r="E32" s="549">
        <v>78</v>
      </c>
      <c r="F32" s="551">
        <f t="shared" si="1"/>
        <v>10.762331838565023</v>
      </c>
    </row>
    <row r="33" spans="1:6" ht="12.75">
      <c r="A33" s="177" t="s">
        <v>260</v>
      </c>
      <c r="B33" s="549">
        <v>9923</v>
      </c>
      <c r="C33" s="549">
        <v>1113</v>
      </c>
      <c r="D33" s="549">
        <v>4747</v>
      </c>
      <c r="E33" s="549">
        <v>473</v>
      </c>
      <c r="F33" s="551">
        <f t="shared" si="1"/>
        <v>11.216366018341226</v>
      </c>
    </row>
    <row r="34" spans="1:6" ht="12.75">
      <c r="A34" s="177" t="s">
        <v>261</v>
      </c>
      <c r="B34" s="549">
        <v>2329</v>
      </c>
      <c r="C34" s="549">
        <v>263</v>
      </c>
      <c r="D34" s="549">
        <v>1274</v>
      </c>
      <c r="E34" s="549">
        <v>144</v>
      </c>
      <c r="F34" s="551">
        <f t="shared" si="1"/>
        <v>11.29240017174753</v>
      </c>
    </row>
    <row r="35" spans="1:6" ht="12.75">
      <c r="A35" s="177" t="s">
        <v>262</v>
      </c>
      <c r="B35" s="549">
        <v>3465</v>
      </c>
      <c r="C35" s="549">
        <v>472</v>
      </c>
      <c r="D35" s="549">
        <v>1777</v>
      </c>
      <c r="E35" s="549">
        <v>200</v>
      </c>
      <c r="F35" s="551">
        <f t="shared" si="1"/>
        <v>13.621933621933621</v>
      </c>
    </row>
    <row r="36" spans="1:6" ht="12.75">
      <c r="A36" s="177" t="s">
        <v>263</v>
      </c>
      <c r="B36" s="549">
        <v>38622</v>
      </c>
      <c r="C36" s="549">
        <v>6964</v>
      </c>
      <c r="D36" s="549">
        <v>20140</v>
      </c>
      <c r="E36" s="549">
        <v>4159</v>
      </c>
      <c r="F36" s="551">
        <f t="shared" si="1"/>
        <v>18.031173942312673</v>
      </c>
    </row>
    <row r="37" spans="1:6" ht="12.75">
      <c r="A37" s="177" t="s">
        <v>264</v>
      </c>
      <c r="B37" s="549">
        <v>10246</v>
      </c>
      <c r="C37" s="549">
        <v>790</v>
      </c>
      <c r="D37" s="549">
        <v>5729</v>
      </c>
      <c r="E37" s="549">
        <v>442</v>
      </c>
      <c r="F37" s="551">
        <f t="shared" si="1"/>
        <v>7.710325980870583</v>
      </c>
    </row>
    <row r="38" spans="1:6" ht="12.75">
      <c r="A38" s="177" t="s">
        <v>265</v>
      </c>
      <c r="B38" s="549">
        <v>22387</v>
      </c>
      <c r="C38" s="549">
        <v>2814</v>
      </c>
      <c r="D38" s="549">
        <v>10742</v>
      </c>
      <c r="E38" s="549">
        <v>1475</v>
      </c>
      <c r="F38" s="551">
        <f t="shared" si="1"/>
        <v>12.569794970295261</v>
      </c>
    </row>
    <row r="39" spans="1:6" ht="12.75">
      <c r="A39" s="177" t="s">
        <v>242</v>
      </c>
      <c r="B39" s="549">
        <v>70318</v>
      </c>
      <c r="C39" s="549">
        <v>20767</v>
      </c>
      <c r="D39" s="549">
        <v>32809</v>
      </c>
      <c r="E39" s="549">
        <v>14697</v>
      </c>
      <c r="F39" s="551">
        <f t="shared" si="1"/>
        <v>29.532978753661936</v>
      </c>
    </row>
    <row r="40" spans="1:6" ht="12.75">
      <c r="A40" s="177"/>
      <c r="B40" s="549"/>
      <c r="C40" s="549"/>
      <c r="D40" s="549"/>
      <c r="E40" s="549"/>
      <c r="F40" s="551"/>
    </row>
    <row r="41" spans="1:6" s="529" customFormat="1" ht="12.75">
      <c r="A41" s="528" t="s">
        <v>427</v>
      </c>
      <c r="B41" s="549"/>
      <c r="C41" s="549"/>
      <c r="D41" s="549"/>
      <c r="E41" s="549"/>
      <c r="F41" s="551"/>
    </row>
    <row r="42" spans="1:6" ht="12.75">
      <c r="A42" s="177" t="s">
        <v>232</v>
      </c>
      <c r="B42" s="549">
        <v>37981</v>
      </c>
      <c r="C42" s="549">
        <v>3671</v>
      </c>
      <c r="D42" s="549">
        <v>15678</v>
      </c>
      <c r="E42" s="549">
        <v>1460</v>
      </c>
      <c r="F42" s="551">
        <f aca="true" t="shared" si="2" ref="F42:F52">C42/B42*100</f>
        <v>9.665358995287116</v>
      </c>
    </row>
    <row r="43" spans="1:6" ht="12.75">
      <c r="A43" s="177" t="s">
        <v>231</v>
      </c>
      <c r="B43" s="549">
        <v>19544</v>
      </c>
      <c r="C43" s="549">
        <v>865</v>
      </c>
      <c r="D43" s="549">
        <v>9978</v>
      </c>
      <c r="E43" s="549">
        <v>442</v>
      </c>
      <c r="F43" s="551">
        <f t="shared" si="2"/>
        <v>4.425910765452313</v>
      </c>
    </row>
    <row r="44" spans="1:6" ht="12.75">
      <c r="A44" s="177" t="s">
        <v>233</v>
      </c>
      <c r="B44" s="549">
        <v>176257</v>
      </c>
      <c r="C44" s="549">
        <v>27074</v>
      </c>
      <c r="D44" s="549">
        <v>81406</v>
      </c>
      <c r="E44" s="549">
        <v>12673</v>
      </c>
      <c r="F44" s="551">
        <f t="shared" si="2"/>
        <v>15.360524688381172</v>
      </c>
    </row>
    <row r="45" spans="1:6" ht="12.75">
      <c r="A45" s="177" t="s">
        <v>234</v>
      </c>
      <c r="B45" s="549">
        <v>31271</v>
      </c>
      <c r="C45" s="549">
        <v>747</v>
      </c>
      <c r="D45" s="549">
        <v>16863</v>
      </c>
      <c r="E45" s="549">
        <v>371</v>
      </c>
      <c r="F45" s="551">
        <f t="shared" si="2"/>
        <v>2.3887947299414796</v>
      </c>
    </row>
    <row r="46" spans="1:6" ht="12.75">
      <c r="A46" s="177" t="s">
        <v>235</v>
      </c>
      <c r="B46" s="549">
        <v>291038</v>
      </c>
      <c r="C46" s="549">
        <v>6062</v>
      </c>
      <c r="D46" s="549">
        <v>148537</v>
      </c>
      <c r="E46" s="549">
        <v>2906</v>
      </c>
      <c r="F46" s="551">
        <f t="shared" si="2"/>
        <v>2.0828895195816353</v>
      </c>
    </row>
    <row r="47" spans="1:6" ht="12.75">
      <c r="A47" s="177" t="s">
        <v>236</v>
      </c>
      <c r="B47" s="549">
        <v>287</v>
      </c>
      <c r="C47" s="549">
        <v>22</v>
      </c>
      <c r="D47" s="549">
        <v>163</v>
      </c>
      <c r="E47" s="549">
        <v>13</v>
      </c>
      <c r="F47" s="551">
        <f t="shared" si="2"/>
        <v>7.665505226480835</v>
      </c>
    </row>
    <row r="48" spans="1:6" ht="12.75">
      <c r="A48" s="177" t="s">
        <v>237</v>
      </c>
      <c r="B48" s="549">
        <v>127478</v>
      </c>
      <c r="C48" s="549">
        <v>4381</v>
      </c>
      <c r="D48" s="549">
        <v>68275</v>
      </c>
      <c r="E48" s="549">
        <v>2454</v>
      </c>
      <c r="F48" s="551">
        <f t="shared" si="2"/>
        <v>3.4366714256577606</v>
      </c>
    </row>
    <row r="49" spans="1:6" ht="12.75">
      <c r="A49" s="177" t="s">
        <v>238</v>
      </c>
      <c r="B49" s="549">
        <v>101965</v>
      </c>
      <c r="C49" s="549">
        <v>22709</v>
      </c>
      <c r="D49" s="549">
        <v>42050</v>
      </c>
      <c r="E49" s="549">
        <v>8510</v>
      </c>
      <c r="F49" s="551">
        <f t="shared" si="2"/>
        <v>22.271367626146226</v>
      </c>
    </row>
    <row r="50" spans="1:6" ht="12.75">
      <c r="A50" s="177" t="s">
        <v>239</v>
      </c>
      <c r="B50" s="549">
        <v>4514</v>
      </c>
      <c r="C50" s="549">
        <v>216</v>
      </c>
      <c r="D50" s="549">
        <v>2332</v>
      </c>
      <c r="E50" s="549">
        <v>100</v>
      </c>
      <c r="F50" s="551">
        <f t="shared" si="2"/>
        <v>4.785112981834294</v>
      </c>
    </row>
    <row r="51" spans="1:6" ht="12.75">
      <c r="A51" s="177" t="s">
        <v>240</v>
      </c>
      <c r="B51" s="549">
        <v>3846</v>
      </c>
      <c r="C51" s="549">
        <v>329</v>
      </c>
      <c r="D51" s="549">
        <v>1919</v>
      </c>
      <c r="E51" s="549">
        <v>168</v>
      </c>
      <c r="F51" s="551">
        <f t="shared" si="2"/>
        <v>8.554342173686948</v>
      </c>
    </row>
    <row r="52" spans="1:6" ht="13.5" thickBot="1">
      <c r="A52" s="335" t="s">
        <v>241</v>
      </c>
      <c r="B52" s="552">
        <v>7171</v>
      </c>
      <c r="C52" s="552">
        <v>445</v>
      </c>
      <c r="D52" s="552">
        <v>3803</v>
      </c>
      <c r="E52" s="552">
        <v>152</v>
      </c>
      <c r="F52" s="553">
        <f t="shared" si="2"/>
        <v>6.205550132478037</v>
      </c>
    </row>
    <row r="53" spans="1:4" ht="12.75">
      <c r="A53" s="252" t="s">
        <v>323</v>
      </c>
      <c r="B53" s="5"/>
      <c r="C53" s="5"/>
      <c r="D53" s="5"/>
    </row>
    <row r="54" spans="1:6" ht="12.75">
      <c r="A54" s="252" t="s">
        <v>300</v>
      </c>
      <c r="B54" s="5"/>
      <c r="C54" s="5"/>
      <c r="D54" s="5"/>
      <c r="E54" s="5"/>
      <c r="F54" s="7"/>
    </row>
    <row r="55" spans="1:6" ht="12.75">
      <c r="A55" s="5" t="s">
        <v>360</v>
      </c>
      <c r="B55" s="5"/>
      <c r="C55" s="5"/>
      <c r="D55" s="5"/>
      <c r="E55" s="5"/>
      <c r="F55" s="7"/>
    </row>
    <row r="56" spans="5:6" ht="12.75">
      <c r="E56" s="5"/>
      <c r="F56" s="7"/>
    </row>
    <row r="57" spans="1:6" ht="12.75">
      <c r="A57" s="5"/>
      <c r="B57" s="5"/>
      <c r="C57" s="5"/>
      <c r="D57" s="5"/>
      <c r="E57" s="5"/>
      <c r="F57" s="7"/>
    </row>
    <row r="58" spans="1:6" ht="12.75">
      <c r="A58" s="5"/>
      <c r="B58" s="5"/>
      <c r="C58" s="5"/>
      <c r="D58" s="5"/>
      <c r="E58" s="5"/>
      <c r="F58" s="7"/>
    </row>
    <row r="59" spans="1:6" ht="12.75">
      <c r="A59" s="5"/>
      <c r="B59" s="5"/>
      <c r="C59" s="5"/>
      <c r="D59" s="5"/>
      <c r="E59" s="5"/>
      <c r="F59" s="7"/>
    </row>
    <row r="60" spans="1:6" ht="12.75">
      <c r="A60" s="5"/>
      <c r="B60" s="5"/>
      <c r="C60" s="5"/>
      <c r="D60" s="5"/>
      <c r="E60" s="5"/>
      <c r="F60" s="7"/>
    </row>
    <row r="61" spans="1:6" ht="12.75">
      <c r="A61" s="5"/>
      <c r="B61" s="5"/>
      <c r="C61" s="5"/>
      <c r="D61" s="5"/>
      <c r="E61" s="5"/>
      <c r="F61" s="7"/>
    </row>
    <row r="62" spans="1:6" ht="12.75">
      <c r="A62" s="5"/>
      <c r="B62" s="5"/>
      <c r="C62" s="5"/>
      <c r="D62" s="5"/>
      <c r="E62" s="5"/>
      <c r="F62" s="7"/>
    </row>
    <row r="63" spans="1:6" ht="12.75">
      <c r="A63" s="5"/>
      <c r="B63" s="5"/>
      <c r="C63" s="5"/>
      <c r="D63" s="5"/>
      <c r="E63" s="5"/>
      <c r="F63" s="7"/>
    </row>
    <row r="64" spans="1:6" ht="12.75">
      <c r="A64" s="5"/>
      <c r="B64" s="5"/>
      <c r="C64" s="5"/>
      <c r="D64" s="5"/>
      <c r="E64" s="5"/>
      <c r="F64" s="7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21.8515625" style="1" customWidth="1"/>
    <col min="2" max="13" width="12.7109375" style="1" customWidth="1"/>
    <col min="14" max="14" width="17.28125" style="1" customWidth="1"/>
    <col min="15" max="16384" width="11.421875" style="1" customWidth="1"/>
  </cols>
  <sheetData>
    <row r="1" spans="1:14" ht="18">
      <c r="A1" s="590" t="s">
        <v>266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82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587" t="s">
        <v>418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3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5" ht="29.25" customHeight="1" thickBot="1">
      <c r="A5" s="204"/>
      <c r="B5" s="205" t="s">
        <v>19</v>
      </c>
      <c r="C5" s="205" t="s">
        <v>20</v>
      </c>
      <c r="D5" s="205" t="s">
        <v>21</v>
      </c>
      <c r="E5" s="205" t="s">
        <v>22</v>
      </c>
      <c r="F5" s="205" t="s">
        <v>23</v>
      </c>
      <c r="G5" s="205" t="s">
        <v>24</v>
      </c>
      <c r="H5" s="205" t="s">
        <v>25</v>
      </c>
      <c r="I5" s="205" t="s">
        <v>26</v>
      </c>
      <c r="J5" s="205" t="s">
        <v>27</v>
      </c>
      <c r="K5" s="203">
        <v>2001</v>
      </c>
      <c r="L5" s="203">
        <v>2002</v>
      </c>
      <c r="M5" s="203">
        <v>2003</v>
      </c>
      <c r="N5"/>
      <c r="O5"/>
    </row>
    <row r="6" spans="1:15" ht="12.75">
      <c r="A6" s="50" t="s">
        <v>274</v>
      </c>
      <c r="B6" s="186">
        <v>19</v>
      </c>
      <c r="C6" s="186">
        <v>27</v>
      </c>
      <c r="D6" s="186">
        <v>31</v>
      </c>
      <c r="E6" s="186">
        <v>56</v>
      </c>
      <c r="F6" s="186">
        <v>64</v>
      </c>
      <c r="G6" s="186">
        <v>124</v>
      </c>
      <c r="H6" s="186">
        <v>451</v>
      </c>
      <c r="I6" s="186">
        <v>682</v>
      </c>
      <c r="J6" s="186">
        <v>927</v>
      </c>
      <c r="K6" s="53">
        <v>981</v>
      </c>
      <c r="L6" s="363">
        <v>935</v>
      </c>
      <c r="M6" s="557">
        <v>945</v>
      </c>
      <c r="N6"/>
      <c r="O6"/>
    </row>
    <row r="7" spans="1:15" ht="12.75">
      <c r="A7" s="50" t="s">
        <v>29</v>
      </c>
      <c r="B7" s="186">
        <v>3176</v>
      </c>
      <c r="C7" s="186">
        <v>3032</v>
      </c>
      <c r="D7" s="186">
        <v>3003</v>
      </c>
      <c r="E7" s="186">
        <v>3008</v>
      </c>
      <c r="F7" s="186">
        <v>2975</v>
      </c>
      <c r="G7" s="186">
        <v>3261</v>
      </c>
      <c r="H7" s="186">
        <v>3115</v>
      </c>
      <c r="I7" s="186">
        <v>2849</v>
      </c>
      <c r="J7" s="186">
        <v>2882</v>
      </c>
      <c r="K7" s="53">
        <v>2848</v>
      </c>
      <c r="L7" s="186">
        <v>2888</v>
      </c>
      <c r="M7" s="558">
        <v>2882</v>
      </c>
      <c r="N7"/>
      <c r="O7"/>
    </row>
    <row r="8" spans="1:15" ht="12.75">
      <c r="A8" s="50" t="s">
        <v>30</v>
      </c>
      <c r="B8" s="186">
        <v>2367</v>
      </c>
      <c r="C8" s="186">
        <v>2243</v>
      </c>
      <c r="D8" s="186">
        <v>2153</v>
      </c>
      <c r="E8" s="186">
        <v>2158</v>
      </c>
      <c r="F8" s="186">
        <v>2077</v>
      </c>
      <c r="G8" s="186">
        <v>1881</v>
      </c>
      <c r="H8" s="186">
        <v>1557</v>
      </c>
      <c r="I8" s="186">
        <v>1303</v>
      </c>
      <c r="J8" s="186">
        <v>1155</v>
      </c>
      <c r="K8" s="53">
        <v>1122</v>
      </c>
      <c r="L8" s="186">
        <v>1116</v>
      </c>
      <c r="M8" s="558">
        <v>1096</v>
      </c>
      <c r="N8"/>
      <c r="O8"/>
    </row>
    <row r="9" spans="1:15" ht="12.75">
      <c r="A9" s="50" t="s">
        <v>31</v>
      </c>
      <c r="B9" s="186">
        <v>1653</v>
      </c>
      <c r="C9" s="186">
        <v>1699</v>
      </c>
      <c r="D9" s="186">
        <v>1688</v>
      </c>
      <c r="E9" s="186">
        <v>1623</v>
      </c>
      <c r="F9" s="186">
        <v>1624</v>
      </c>
      <c r="G9" s="186">
        <v>1497</v>
      </c>
      <c r="H9" s="186">
        <v>1260</v>
      </c>
      <c r="I9" s="186">
        <v>1059</v>
      </c>
      <c r="J9" s="186">
        <v>1021</v>
      </c>
      <c r="K9" s="53">
        <v>993</v>
      </c>
      <c r="L9" s="186">
        <v>980</v>
      </c>
      <c r="M9" s="561">
        <v>985</v>
      </c>
      <c r="N9"/>
      <c r="O9"/>
    </row>
    <row r="10" spans="1:15" ht="12.75">
      <c r="A10" s="50" t="s">
        <v>381</v>
      </c>
      <c r="B10" s="186">
        <v>1378</v>
      </c>
      <c r="C10" s="186">
        <v>1446</v>
      </c>
      <c r="D10" s="186">
        <v>1488</v>
      </c>
      <c r="E10" s="186">
        <v>1460</v>
      </c>
      <c r="F10" s="186">
        <v>1485</v>
      </c>
      <c r="G10" s="186">
        <v>1393</v>
      </c>
      <c r="H10" s="186">
        <v>1252</v>
      </c>
      <c r="I10" s="186">
        <v>1076</v>
      </c>
      <c r="J10" s="186">
        <v>1018</v>
      </c>
      <c r="K10" s="53">
        <v>1004</v>
      </c>
      <c r="L10" s="186">
        <v>1007</v>
      </c>
      <c r="M10" s="562">
        <v>996</v>
      </c>
      <c r="N10"/>
      <c r="O10"/>
    </row>
    <row r="11" spans="1:15" ht="12.75">
      <c r="A11" s="50" t="s">
        <v>32</v>
      </c>
      <c r="B11" s="186">
        <v>454</v>
      </c>
      <c r="C11" s="186">
        <v>523</v>
      </c>
      <c r="D11" s="186">
        <v>577</v>
      </c>
      <c r="E11" s="186">
        <v>567</v>
      </c>
      <c r="F11" s="186">
        <v>584</v>
      </c>
      <c r="G11" s="186">
        <v>623</v>
      </c>
      <c r="H11" s="186">
        <v>532</v>
      </c>
      <c r="I11" s="186">
        <v>513</v>
      </c>
      <c r="J11" s="186">
        <v>491</v>
      </c>
      <c r="K11" s="53">
        <v>510</v>
      </c>
      <c r="L11" s="186">
        <v>517</v>
      </c>
      <c r="M11" s="561">
        <v>531</v>
      </c>
      <c r="N11"/>
      <c r="O11"/>
    </row>
    <row r="12" spans="1:15" ht="12.75">
      <c r="A12" s="50" t="s">
        <v>33</v>
      </c>
      <c r="B12" s="186">
        <v>150</v>
      </c>
      <c r="C12" s="186">
        <v>194</v>
      </c>
      <c r="D12" s="186">
        <v>209</v>
      </c>
      <c r="E12" s="186">
        <v>245</v>
      </c>
      <c r="F12" s="186">
        <v>256</v>
      </c>
      <c r="G12" s="186">
        <v>254</v>
      </c>
      <c r="H12" s="186">
        <v>282</v>
      </c>
      <c r="I12" s="186">
        <v>288</v>
      </c>
      <c r="J12" s="186">
        <v>298</v>
      </c>
      <c r="K12" s="53">
        <v>334</v>
      </c>
      <c r="L12" s="186">
        <v>337</v>
      </c>
      <c r="M12" s="561">
        <v>339</v>
      </c>
      <c r="N12"/>
      <c r="O12"/>
    </row>
    <row r="13" spans="1:15" ht="12.75">
      <c r="A13" s="50" t="s">
        <v>382</v>
      </c>
      <c r="B13" s="186">
        <v>52</v>
      </c>
      <c r="C13" s="186">
        <v>64</v>
      </c>
      <c r="D13" s="186">
        <v>84</v>
      </c>
      <c r="E13" s="186">
        <v>99</v>
      </c>
      <c r="F13" s="186">
        <v>95</v>
      </c>
      <c r="G13" s="186">
        <v>108</v>
      </c>
      <c r="H13" s="186">
        <v>132</v>
      </c>
      <c r="I13" s="186">
        <v>149</v>
      </c>
      <c r="J13" s="186">
        <v>172</v>
      </c>
      <c r="K13" s="53">
        <v>197</v>
      </c>
      <c r="L13" s="186">
        <v>205</v>
      </c>
      <c r="M13" s="562">
        <v>204</v>
      </c>
      <c r="N13"/>
      <c r="O13"/>
    </row>
    <row r="14" spans="1:15" ht="12.75">
      <c r="A14" s="50" t="s">
        <v>34</v>
      </c>
      <c r="B14" s="186">
        <v>12</v>
      </c>
      <c r="C14" s="186">
        <v>19</v>
      </c>
      <c r="D14" s="186">
        <v>18</v>
      </c>
      <c r="E14" s="186">
        <v>22</v>
      </c>
      <c r="F14" s="186">
        <v>30</v>
      </c>
      <c r="G14" s="186">
        <v>35</v>
      </c>
      <c r="H14" s="186">
        <v>36</v>
      </c>
      <c r="I14" s="186">
        <v>53</v>
      </c>
      <c r="J14" s="186">
        <v>57</v>
      </c>
      <c r="K14" s="53">
        <v>63</v>
      </c>
      <c r="L14" s="186">
        <v>66</v>
      </c>
      <c r="M14" s="561">
        <v>73</v>
      </c>
      <c r="N14"/>
      <c r="O14"/>
    </row>
    <row r="15" spans="1:15" ht="12.75">
      <c r="A15" s="50" t="s">
        <v>35</v>
      </c>
      <c r="B15" s="186">
        <v>4</v>
      </c>
      <c r="C15" s="186">
        <v>7</v>
      </c>
      <c r="D15" s="186">
        <v>9</v>
      </c>
      <c r="E15" s="186">
        <v>16</v>
      </c>
      <c r="F15" s="186">
        <v>21</v>
      </c>
      <c r="G15" s="186">
        <v>23</v>
      </c>
      <c r="H15" s="186">
        <v>34</v>
      </c>
      <c r="I15" s="186">
        <v>44</v>
      </c>
      <c r="J15" s="186">
        <v>50</v>
      </c>
      <c r="K15" s="53">
        <v>50</v>
      </c>
      <c r="L15" s="186">
        <v>51</v>
      </c>
      <c r="M15" s="561">
        <v>51</v>
      </c>
      <c r="N15"/>
      <c r="O15"/>
    </row>
    <row r="16" spans="1:15" ht="12.75">
      <c r="A16" s="50" t="s">
        <v>275</v>
      </c>
      <c r="B16" s="186">
        <v>2</v>
      </c>
      <c r="C16" s="186">
        <v>2</v>
      </c>
      <c r="D16" s="186">
        <v>2</v>
      </c>
      <c r="E16" s="186">
        <v>2</v>
      </c>
      <c r="F16" s="186">
        <v>3</v>
      </c>
      <c r="G16" s="186">
        <v>3</v>
      </c>
      <c r="H16" s="186">
        <v>4</v>
      </c>
      <c r="I16" s="186">
        <v>6</v>
      </c>
      <c r="J16" s="186">
        <v>6</v>
      </c>
      <c r="K16" s="53">
        <v>6</v>
      </c>
      <c r="L16" s="186">
        <v>6</v>
      </c>
      <c r="M16" s="561">
        <v>6</v>
      </c>
      <c r="N16"/>
      <c r="O16"/>
    </row>
    <row r="17" spans="1:15" ht="12.75">
      <c r="A17" s="50"/>
      <c r="B17" s="186"/>
      <c r="C17" s="186"/>
      <c r="D17" s="186"/>
      <c r="E17" s="186"/>
      <c r="F17" s="186"/>
      <c r="G17" s="186"/>
      <c r="H17" s="186"/>
      <c r="I17" s="186"/>
      <c r="J17" s="186"/>
      <c r="K17" s="54"/>
      <c r="L17" s="54"/>
      <c r="M17" s="54"/>
      <c r="N17"/>
      <c r="O17"/>
    </row>
    <row r="18" spans="1:15" ht="13.5" thickBot="1">
      <c r="A18" s="199" t="s">
        <v>39</v>
      </c>
      <c r="B18" s="206">
        <v>9267</v>
      </c>
      <c r="C18" s="206">
        <v>9256</v>
      </c>
      <c r="D18" s="206">
        <v>9262</v>
      </c>
      <c r="E18" s="206">
        <v>9256</v>
      </c>
      <c r="F18" s="206">
        <v>9214</v>
      </c>
      <c r="G18" s="206">
        <v>9202</v>
      </c>
      <c r="H18" s="206">
        <v>8655</v>
      </c>
      <c r="I18" s="206">
        <v>8022</v>
      </c>
      <c r="J18" s="206">
        <v>8077</v>
      </c>
      <c r="K18" s="201">
        <f>SUM(K6:K16)</f>
        <v>8108</v>
      </c>
      <c r="L18" s="201">
        <f>SUM(L6:L16)</f>
        <v>8108</v>
      </c>
      <c r="M18" s="201">
        <f>SUM(M6:M16)</f>
        <v>8108</v>
      </c>
      <c r="N18"/>
      <c r="O18"/>
    </row>
    <row r="19" spans="1:15" ht="12.75">
      <c r="A19" s="44" t="s">
        <v>276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/>
      <c r="O19"/>
    </row>
    <row r="20" spans="2:12" ht="12.75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</row>
    <row r="21" spans="6:7" ht="12.75">
      <c r="F21"/>
      <c r="G21"/>
    </row>
    <row r="22" spans="6:7" ht="12.75">
      <c r="F22"/>
      <c r="G22"/>
    </row>
    <row r="23" spans="6:7" ht="12.75">
      <c r="F23"/>
      <c r="G23"/>
    </row>
    <row r="24" spans="6:14" ht="12.75">
      <c r="F24"/>
      <c r="G24"/>
      <c r="H24" s="452"/>
      <c r="I24" s="452"/>
      <c r="J24" s="453"/>
      <c r="K24" s="453"/>
      <c r="L24" s="453"/>
      <c r="M24" s="453"/>
      <c r="N24" s="453"/>
    </row>
    <row r="25" spans="6:14" ht="12.75">
      <c r="F25"/>
      <c r="G25"/>
      <c r="H25" s="452"/>
      <c r="I25" s="452"/>
      <c r="J25" s="453"/>
      <c r="K25" s="453"/>
      <c r="L25" s="453"/>
      <c r="M25" s="453"/>
      <c r="N25" s="453"/>
    </row>
    <row r="26" spans="6:14" ht="12.75">
      <c r="F26"/>
      <c r="G26"/>
      <c r="H26" s="454"/>
      <c r="I26" s="452"/>
      <c r="J26" s="453"/>
      <c r="K26" s="453"/>
      <c r="L26" s="453"/>
      <c r="M26" s="453"/>
      <c r="N26" s="453"/>
    </row>
    <row r="27" spans="6:14" ht="12.75">
      <c r="F27"/>
      <c r="G27"/>
      <c r="H27" s="453"/>
      <c r="I27" s="453"/>
      <c r="J27" s="453"/>
      <c r="K27" s="453"/>
      <c r="L27" s="453"/>
      <c r="M27" s="453"/>
      <c r="N27" s="453"/>
    </row>
    <row r="28" spans="6:14" ht="12.75">
      <c r="F28"/>
      <c r="G28"/>
      <c r="H28" s="453"/>
      <c r="I28" s="453"/>
      <c r="J28" s="453"/>
      <c r="K28" s="453"/>
      <c r="L28" s="453"/>
      <c r="M28" s="453"/>
      <c r="N28" s="453"/>
    </row>
    <row r="29" spans="6:14" ht="12.75">
      <c r="F29"/>
      <c r="G29"/>
      <c r="H29" s="451"/>
      <c r="I29" s="451"/>
      <c r="J29" s="451"/>
      <c r="K29" s="451"/>
      <c r="L29" s="451"/>
      <c r="M29" s="451"/>
      <c r="N29" s="451"/>
    </row>
    <row r="30" spans="6:7" ht="12.75">
      <c r="F30"/>
      <c r="G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ht="12.75">
      <c r="B50" s="185"/>
    </row>
    <row r="54" spans="2:12" ht="12.75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</row>
    <row r="58" spans="2:12" ht="12.75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</sheetData>
  <mergeCells count="2">
    <mergeCell ref="A3:M3"/>
    <mergeCell ref="A1:M1"/>
  </mergeCells>
  <printOptions horizontalCentered="1"/>
  <pageMargins left="0.75" right="0.75" top="0.5905511811023623" bottom="1" header="0" footer="0"/>
  <pageSetup horizontalDpi="2400" verticalDpi="2400" orientation="portrait" paperSize="9" scale="5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590" t="s">
        <v>266</v>
      </c>
      <c r="B1" s="590"/>
      <c r="C1" s="590"/>
      <c r="D1" s="182"/>
      <c r="E1" s="182"/>
      <c r="F1" s="182"/>
      <c r="G1" s="182"/>
      <c r="H1" s="182"/>
      <c r="I1" s="182"/>
      <c r="J1" s="182"/>
      <c r="K1" s="182"/>
      <c r="L1" s="182"/>
    </row>
    <row r="2" spans="1:7" ht="12.75">
      <c r="A2" s="44"/>
      <c r="B2" s="44"/>
      <c r="C2" s="44"/>
      <c r="D2" s="44"/>
      <c r="E2" s="44"/>
      <c r="F2" s="44"/>
      <c r="G2" s="44"/>
    </row>
    <row r="3" spans="1:7" ht="15">
      <c r="A3" s="575" t="s">
        <v>429</v>
      </c>
      <c r="B3" s="575"/>
      <c r="C3" s="575"/>
      <c r="D3" s="57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27" customHeight="1" thickBot="1">
      <c r="A5" s="204" t="s">
        <v>374</v>
      </c>
      <c r="B5" s="205" t="s">
        <v>298</v>
      </c>
      <c r="C5" s="357" t="s">
        <v>416</v>
      </c>
      <c r="D5" s="357"/>
      <c r="E5" s="44"/>
      <c r="F5" s="44"/>
      <c r="G5" s="44"/>
    </row>
    <row r="6" spans="1:7" ht="12.75">
      <c r="A6" s="50" t="s">
        <v>430</v>
      </c>
      <c r="B6" s="363">
        <v>770</v>
      </c>
      <c r="C6" s="53">
        <v>7357558</v>
      </c>
      <c r="D6" s="55"/>
      <c r="E6" s="45"/>
      <c r="F6" s="45"/>
      <c r="G6" s="45"/>
    </row>
    <row r="7" spans="1:7" ht="12.75">
      <c r="A7" s="50" t="s">
        <v>7</v>
      </c>
      <c r="B7" s="186">
        <v>730</v>
      </c>
      <c r="C7" s="53">
        <v>1204215</v>
      </c>
      <c r="D7" s="55"/>
      <c r="E7" s="45"/>
      <c r="F7" s="45"/>
      <c r="G7" s="45"/>
    </row>
    <row r="8" spans="1:7" ht="12.75">
      <c r="A8" s="50" t="s">
        <v>36</v>
      </c>
      <c r="B8" s="186">
        <v>78</v>
      </c>
      <c r="C8" s="53">
        <v>1062998</v>
      </c>
      <c r="D8" s="55"/>
      <c r="E8" s="45"/>
      <c r="F8" s="45"/>
      <c r="G8" s="45"/>
    </row>
    <row r="9" spans="1:7" ht="12.75">
      <c r="A9" s="50" t="s">
        <v>9</v>
      </c>
      <c r="B9" s="186">
        <v>67</v>
      </c>
      <c r="C9" s="53">
        <v>841669</v>
      </c>
      <c r="D9" s="55"/>
      <c r="E9" s="45"/>
      <c r="F9" s="45"/>
      <c r="G9" s="45"/>
    </row>
    <row r="10" spans="1:7" ht="12.75">
      <c r="A10" s="50" t="s">
        <v>10</v>
      </c>
      <c r="B10" s="186">
        <v>87</v>
      </c>
      <c r="C10" s="53">
        <v>1694477</v>
      </c>
      <c r="D10" s="55"/>
      <c r="E10" s="45"/>
      <c r="F10" s="45"/>
      <c r="G10" s="45"/>
    </row>
    <row r="11" spans="1:7" ht="12.75">
      <c r="A11" s="50" t="s">
        <v>11</v>
      </c>
      <c r="B11" s="186">
        <v>102</v>
      </c>
      <c r="C11" s="53">
        <v>535131</v>
      </c>
      <c r="D11" s="55"/>
      <c r="E11" s="45"/>
      <c r="F11" s="45"/>
      <c r="G11" s="45"/>
    </row>
    <row r="12" spans="1:7" ht="12.75">
      <c r="A12" s="50" t="s">
        <v>12</v>
      </c>
      <c r="B12" s="186">
        <v>2248</v>
      </c>
      <c r="C12" s="53">
        <v>2456474</v>
      </c>
      <c r="D12" s="55"/>
      <c r="E12" s="45"/>
      <c r="F12" s="45"/>
      <c r="G12" s="45"/>
    </row>
    <row r="13" spans="1:7" ht="12.75">
      <c r="A13" s="50" t="s">
        <v>417</v>
      </c>
      <c r="B13" s="186">
        <v>919</v>
      </c>
      <c r="C13" s="53">
        <v>1760516</v>
      </c>
      <c r="D13" s="55"/>
      <c r="E13" s="45"/>
      <c r="F13" s="45"/>
      <c r="G13" s="45"/>
    </row>
    <row r="14" spans="1:7" ht="12.75">
      <c r="A14" s="50" t="s">
        <v>13</v>
      </c>
      <c r="B14" s="186">
        <v>946</v>
      </c>
      <c r="C14" s="53">
        <v>6343110</v>
      </c>
      <c r="D14" s="55"/>
      <c r="E14" s="45"/>
      <c r="F14" s="45"/>
      <c r="G14" s="45"/>
    </row>
    <row r="15" spans="1:7" ht="12.75">
      <c r="A15" s="50" t="s">
        <v>14</v>
      </c>
      <c r="B15" s="186">
        <v>541</v>
      </c>
      <c r="C15" s="53">
        <v>4162776</v>
      </c>
      <c r="D15" s="55"/>
      <c r="E15" s="45"/>
      <c r="F15" s="45"/>
      <c r="G15" s="45"/>
    </row>
    <row r="16" spans="1:7" ht="12.75">
      <c r="A16" s="50" t="s">
        <v>37</v>
      </c>
      <c r="B16" s="186">
        <v>383</v>
      </c>
      <c r="C16" s="53">
        <v>1058503</v>
      </c>
      <c r="D16" s="55"/>
      <c r="E16" s="45"/>
      <c r="F16" s="45"/>
      <c r="G16" s="45"/>
    </row>
    <row r="17" spans="1:7" ht="12.75">
      <c r="A17" s="50" t="s">
        <v>15</v>
      </c>
      <c r="B17" s="186">
        <v>315</v>
      </c>
      <c r="C17" s="53">
        <v>2695880</v>
      </c>
      <c r="D17" s="55"/>
      <c r="E17" s="45"/>
      <c r="F17" s="45"/>
      <c r="G17" s="45"/>
    </row>
    <row r="18" spans="1:7" ht="12.75">
      <c r="A18" s="50" t="s">
        <v>16</v>
      </c>
      <c r="B18" s="186">
        <v>179</v>
      </c>
      <c r="C18" s="53">
        <v>5423384</v>
      </c>
      <c r="D18" s="55"/>
      <c r="E18" s="45"/>
      <c r="F18" s="45"/>
      <c r="G18" s="45"/>
    </row>
    <row r="19" spans="1:7" ht="12.75">
      <c r="A19" s="50" t="s">
        <v>38</v>
      </c>
      <c r="B19" s="186">
        <v>45</v>
      </c>
      <c r="C19" s="53">
        <v>1197646</v>
      </c>
      <c r="D19" s="55"/>
      <c r="E19" s="45"/>
      <c r="F19" s="45"/>
      <c r="G19" s="45"/>
    </row>
    <row r="20" spans="1:7" ht="12.75">
      <c r="A20" s="50" t="s">
        <v>269</v>
      </c>
      <c r="B20" s="186">
        <v>272</v>
      </c>
      <c r="C20" s="53">
        <v>555829</v>
      </c>
      <c r="D20" s="55"/>
      <c r="E20" s="45"/>
      <c r="F20" s="45"/>
      <c r="G20" s="45"/>
    </row>
    <row r="21" spans="1:7" ht="12.75">
      <c r="A21" s="50" t="s">
        <v>373</v>
      </c>
      <c r="B21" s="186">
        <v>250</v>
      </c>
      <c r="C21" s="53">
        <v>2082587</v>
      </c>
      <c r="D21" s="55"/>
      <c r="E21" s="45"/>
      <c r="F21" s="45"/>
      <c r="G21" s="45"/>
    </row>
    <row r="22" spans="1:7" ht="12.75">
      <c r="A22" s="50" t="s">
        <v>18</v>
      </c>
      <c r="B22" s="186">
        <v>174</v>
      </c>
      <c r="C22" s="53">
        <v>276702</v>
      </c>
      <c r="D22" s="55"/>
      <c r="E22" s="45"/>
      <c r="F22" s="45"/>
      <c r="G22" s="45"/>
    </row>
    <row r="23" spans="1:7" ht="12.75">
      <c r="A23" s="50" t="s">
        <v>434</v>
      </c>
      <c r="B23" s="186">
        <v>1</v>
      </c>
      <c r="C23" s="53">
        <v>71505</v>
      </c>
      <c r="D23" s="55"/>
      <c r="E23" s="45"/>
      <c r="F23" s="45"/>
      <c r="G23" s="45"/>
    </row>
    <row r="24" spans="1:7" ht="12.75">
      <c r="A24" s="50" t="s">
        <v>433</v>
      </c>
      <c r="B24" s="186">
        <v>1</v>
      </c>
      <c r="C24" s="53">
        <v>66411</v>
      </c>
      <c r="D24" s="55"/>
      <c r="E24" s="45"/>
      <c r="F24" s="45"/>
      <c r="G24" s="45"/>
    </row>
    <row r="25" spans="1:7" ht="12.75">
      <c r="A25" s="50"/>
      <c r="B25" s="364"/>
      <c r="C25" s="53"/>
      <c r="D25" s="55"/>
      <c r="E25" s="45"/>
      <c r="F25" s="45"/>
      <c r="G25" s="45"/>
    </row>
    <row r="26" spans="1:7" ht="13.5" thickBot="1">
      <c r="A26" s="199" t="s">
        <v>39</v>
      </c>
      <c r="B26" s="206">
        <f>SUM(B6:B25)</f>
        <v>8108</v>
      </c>
      <c r="C26" s="200">
        <f>SUM(C6:C24)</f>
        <v>40847371</v>
      </c>
      <c r="D26" s="202"/>
      <c r="F26" s="45"/>
      <c r="G26" s="45"/>
    </row>
    <row r="27" spans="1:7" ht="12.75">
      <c r="A27" s="44" t="s">
        <v>268</v>
      </c>
      <c r="B27" s="44"/>
      <c r="C27" s="44"/>
      <c r="D27" s="45"/>
      <c r="E27" s="45"/>
      <c r="F27" s="45"/>
      <c r="G27" s="45"/>
    </row>
    <row r="28" spans="1:7" ht="12.75">
      <c r="A28" s="45"/>
      <c r="B28" s="45"/>
      <c r="C28" s="45"/>
      <c r="D28" s="45"/>
      <c r="E28" s="45"/>
      <c r="F28" s="45"/>
      <c r="G28" s="45"/>
    </row>
    <row r="29" spans="1:7" ht="12.75">
      <c r="A29" s="45"/>
      <c r="B29" s="45"/>
      <c r="C29" s="45"/>
      <c r="D29" s="45"/>
      <c r="E29" s="45"/>
      <c r="F29" s="45"/>
      <c r="G29" s="45"/>
    </row>
    <row r="30" spans="1:7" ht="12.75">
      <c r="A30" s="46"/>
      <c r="B30" s="46"/>
      <c r="C30" s="44"/>
      <c r="D30" s="45"/>
      <c r="E30" s="45"/>
      <c r="F30" s="45"/>
      <c r="G30" s="45"/>
    </row>
    <row r="31" spans="1:7" ht="12.75">
      <c r="A31" s="47"/>
      <c r="B31" s="47"/>
      <c r="C31" s="44"/>
      <c r="D31" s="45"/>
      <c r="E31" s="45"/>
      <c r="F31" s="45"/>
      <c r="G31" s="45"/>
    </row>
    <row r="32" spans="1:7" ht="12.75">
      <c r="A32" s="47"/>
      <c r="B32" s="47"/>
      <c r="C32" s="44"/>
      <c r="D32" s="45"/>
      <c r="E32" s="45"/>
      <c r="F32" s="45"/>
      <c r="G32" s="45"/>
    </row>
    <row r="33" spans="1:7" ht="12.75">
      <c r="A33" s="45"/>
      <c r="B33" s="45"/>
      <c r="C33" s="45"/>
      <c r="D33" s="45"/>
      <c r="E33" s="45"/>
      <c r="F33" s="45"/>
      <c r="G33" s="45"/>
    </row>
  </sheetData>
  <mergeCells count="2">
    <mergeCell ref="A1:C1"/>
    <mergeCell ref="A3:D3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4" max="14" width="5.57421875" style="0" customWidth="1"/>
    <col min="15" max="15" width="5.00390625" style="0" hidden="1" customWidth="1"/>
    <col min="16" max="16" width="7.57421875" style="0" hidden="1" customWidth="1"/>
    <col min="17" max="17" width="7.57421875" style="0" customWidth="1"/>
    <col min="18" max="18" width="11.140625" style="0" customWidth="1"/>
    <col min="19" max="19" width="5.8515625" style="0" customWidth="1"/>
    <col min="20" max="20" width="6.7109375" style="0" customWidth="1"/>
    <col min="21" max="21" width="9.7109375" style="0" customWidth="1"/>
    <col min="22" max="22" width="10.7109375" style="0" customWidth="1"/>
  </cols>
  <sheetData>
    <row r="1" spans="1:10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ht="18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577" t="s">
        <v>444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5">
      <c r="A4" s="577" t="s">
        <v>297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58"/>
      <c r="B6" s="183"/>
      <c r="C6" s="578" t="s">
        <v>51</v>
      </c>
      <c r="D6" s="579"/>
      <c r="E6" s="591"/>
      <c r="F6" s="578" t="s">
        <v>52</v>
      </c>
      <c r="G6" s="591"/>
      <c r="H6" s="59"/>
      <c r="I6" s="59"/>
      <c r="J6" s="67" t="s">
        <v>55</v>
      </c>
    </row>
    <row r="7" spans="1:10" ht="13.5" thickBot="1">
      <c r="A7" s="428" t="s">
        <v>1</v>
      </c>
      <c r="B7" s="191" t="s">
        <v>4</v>
      </c>
      <c r="C7" s="191" t="s">
        <v>4</v>
      </c>
      <c r="D7" s="191" t="s">
        <v>389</v>
      </c>
      <c r="E7" s="191" t="s">
        <v>56</v>
      </c>
      <c r="F7" s="191" t="s">
        <v>155</v>
      </c>
      <c r="G7" s="191" t="s">
        <v>320</v>
      </c>
      <c r="H7" s="191" t="s">
        <v>53</v>
      </c>
      <c r="I7" s="191" t="s">
        <v>54</v>
      </c>
      <c r="J7" s="198" t="s">
        <v>57</v>
      </c>
    </row>
    <row r="8" spans="1:11" ht="12.75">
      <c r="A8" s="64" t="s">
        <v>58</v>
      </c>
      <c r="B8" s="211">
        <v>15110.1</v>
      </c>
      <c r="C8" s="211">
        <f>SUM(D8:E8)</f>
        <v>1947.15</v>
      </c>
      <c r="D8" s="211">
        <v>1832.275</v>
      </c>
      <c r="E8" s="211">
        <v>114.875</v>
      </c>
      <c r="F8" s="211">
        <v>3221.76</v>
      </c>
      <c r="G8" s="211">
        <v>471.7</v>
      </c>
      <c r="H8" s="211">
        <v>1291.045</v>
      </c>
      <c r="I8" s="211">
        <v>7148.4175</v>
      </c>
      <c r="J8" s="212">
        <v>1501.735</v>
      </c>
      <c r="K8" s="478"/>
    </row>
    <row r="9" spans="1:11" ht="12.75">
      <c r="A9" s="64" t="s">
        <v>59</v>
      </c>
      <c r="B9" s="211">
        <v>15270.675</v>
      </c>
      <c r="C9" s="211">
        <f aca="true" t="shared" si="0" ref="C9:C20">SUM(D9:E9)</f>
        <v>1827.8</v>
      </c>
      <c r="D9" s="211">
        <v>1713.875</v>
      </c>
      <c r="E9" s="211">
        <v>113.925</v>
      </c>
      <c r="F9" s="211">
        <v>3272.625</v>
      </c>
      <c r="G9" s="211">
        <v>482.25</v>
      </c>
      <c r="H9" s="211">
        <v>1388.84</v>
      </c>
      <c r="I9" s="211">
        <v>7512.72</v>
      </c>
      <c r="J9" s="212">
        <v>1268.6975</v>
      </c>
      <c r="K9" s="478"/>
    </row>
    <row r="10" spans="1:11" ht="12.75">
      <c r="A10" s="64" t="s">
        <v>60</v>
      </c>
      <c r="B10" s="211">
        <v>15465.4</v>
      </c>
      <c r="C10" s="211">
        <f t="shared" si="0"/>
        <v>1689.5249999999999</v>
      </c>
      <c r="D10" s="211">
        <v>1583.05</v>
      </c>
      <c r="E10" s="211">
        <v>106.475</v>
      </c>
      <c r="F10" s="211">
        <v>3365.355</v>
      </c>
      <c r="G10" s="211">
        <v>488.625</v>
      </c>
      <c r="H10" s="211">
        <v>1498.2275</v>
      </c>
      <c r="I10" s="211">
        <v>7806.482500000001</v>
      </c>
      <c r="J10" s="212">
        <v>1105.7875</v>
      </c>
      <c r="K10" s="478"/>
    </row>
    <row r="11" spans="1:11" ht="12.75">
      <c r="A11" s="64" t="s">
        <v>61</v>
      </c>
      <c r="B11" s="211">
        <v>15602.25</v>
      </c>
      <c r="C11" s="211">
        <f t="shared" si="0"/>
        <v>1542.8</v>
      </c>
      <c r="D11" s="211">
        <v>1436.5</v>
      </c>
      <c r="E11" s="211">
        <v>106.3</v>
      </c>
      <c r="F11" s="211">
        <v>3333.9575</v>
      </c>
      <c r="G11" s="211">
        <v>469.85</v>
      </c>
      <c r="H11" s="211">
        <v>1595.8575</v>
      </c>
      <c r="I11" s="211">
        <v>8125.0225</v>
      </c>
      <c r="J11" s="212">
        <v>1004.6325</v>
      </c>
      <c r="K11" s="478"/>
    </row>
    <row r="12" spans="1:11" ht="12.75">
      <c r="A12" s="64" t="s">
        <v>62</v>
      </c>
      <c r="B12" s="211">
        <v>15705.724999999999</v>
      </c>
      <c r="C12" s="211">
        <f t="shared" si="0"/>
        <v>1447.575</v>
      </c>
      <c r="D12" s="211">
        <v>1347.825</v>
      </c>
      <c r="E12" s="211">
        <v>99.75</v>
      </c>
      <c r="F12" s="211">
        <v>3301.625</v>
      </c>
      <c r="G12" s="211">
        <v>462.9</v>
      </c>
      <c r="H12" s="211">
        <v>1610.915</v>
      </c>
      <c r="I12" s="211">
        <v>8303.2275</v>
      </c>
      <c r="J12" s="212">
        <v>1042.3475</v>
      </c>
      <c r="K12" s="478"/>
    </row>
    <row r="13" spans="1:11" ht="12.75">
      <c r="A13" s="64" t="s">
        <v>63</v>
      </c>
      <c r="B13" s="211">
        <v>15892.575</v>
      </c>
      <c r="C13" s="211">
        <f t="shared" si="0"/>
        <v>1409.475</v>
      </c>
      <c r="D13" s="211">
        <v>1303.5</v>
      </c>
      <c r="E13" s="211">
        <v>105.975</v>
      </c>
      <c r="F13" s="211">
        <v>3184.9375</v>
      </c>
      <c r="G13" s="211">
        <v>487.7</v>
      </c>
      <c r="H13" s="211">
        <v>1605.39</v>
      </c>
      <c r="I13" s="211">
        <v>8463.455</v>
      </c>
      <c r="J13" s="212">
        <v>1229.32</v>
      </c>
      <c r="K13" s="478"/>
    </row>
    <row r="14" spans="1:11" ht="12.75">
      <c r="A14" s="64" t="s">
        <v>64</v>
      </c>
      <c r="B14" s="211">
        <v>16087.724999999999</v>
      </c>
      <c r="C14" s="211">
        <f t="shared" si="0"/>
        <v>1376.625</v>
      </c>
      <c r="D14" s="211">
        <v>1283.75</v>
      </c>
      <c r="E14" s="211">
        <v>92.875</v>
      </c>
      <c r="F14" s="211">
        <v>3080.7</v>
      </c>
      <c r="G14" s="211">
        <v>474.45</v>
      </c>
      <c r="H14" s="211">
        <v>1553.425</v>
      </c>
      <c r="I14" s="211">
        <v>8615.7175</v>
      </c>
      <c r="J14" s="212">
        <v>1461.1975</v>
      </c>
      <c r="K14" s="478"/>
    </row>
    <row r="15" spans="1:11" ht="12.75">
      <c r="A15" s="64" t="s">
        <v>65</v>
      </c>
      <c r="B15" s="211">
        <v>16227.625</v>
      </c>
      <c r="C15" s="211">
        <f t="shared" si="0"/>
        <v>1360.1499999999999</v>
      </c>
      <c r="D15" s="211">
        <v>1283.3</v>
      </c>
      <c r="E15" s="211">
        <v>76.85</v>
      </c>
      <c r="F15" s="211">
        <v>2965.7925</v>
      </c>
      <c r="G15" s="211">
        <v>455.975</v>
      </c>
      <c r="H15" s="211">
        <v>1551.2875</v>
      </c>
      <c r="I15" s="211">
        <v>8795.1275</v>
      </c>
      <c r="J15" s="212">
        <v>1555.28</v>
      </c>
      <c r="K15" s="478"/>
    </row>
    <row r="16" spans="1:11" ht="12.75">
      <c r="A16" s="64" t="s">
        <v>66</v>
      </c>
      <c r="B16" s="211">
        <v>16492.25</v>
      </c>
      <c r="C16" s="211">
        <f t="shared" si="0"/>
        <v>1315.95</v>
      </c>
      <c r="D16" s="211">
        <v>1244.925</v>
      </c>
      <c r="E16" s="211">
        <v>71.025</v>
      </c>
      <c r="F16" s="211">
        <v>2950.265</v>
      </c>
      <c r="G16" s="211">
        <v>463.1</v>
      </c>
      <c r="H16" s="211">
        <v>1583.9825</v>
      </c>
      <c r="I16" s="211">
        <v>9067.727499999999</v>
      </c>
      <c r="J16" s="212">
        <v>1574.325</v>
      </c>
      <c r="K16" s="478"/>
    </row>
    <row r="17" spans="1:11" ht="12.75">
      <c r="A17" s="64" t="s">
        <v>67</v>
      </c>
      <c r="B17" s="211">
        <v>16731.35</v>
      </c>
      <c r="C17" s="211">
        <f t="shared" si="0"/>
        <v>1326.6</v>
      </c>
      <c r="D17" s="211">
        <v>1261.475</v>
      </c>
      <c r="E17" s="211">
        <v>65.125</v>
      </c>
      <c r="F17" s="211">
        <v>2996.24</v>
      </c>
      <c r="G17" s="211">
        <v>454.825</v>
      </c>
      <c r="H17" s="211">
        <v>1617.3425</v>
      </c>
      <c r="I17" s="211">
        <v>9254.0175</v>
      </c>
      <c r="J17" s="212">
        <v>1537.1875</v>
      </c>
      <c r="K17" s="478"/>
    </row>
    <row r="18" spans="1:11" ht="12.75">
      <c r="A18" s="64" t="s">
        <v>68</v>
      </c>
      <c r="B18" s="211">
        <v>16984.824999999997</v>
      </c>
      <c r="C18" s="211">
        <f t="shared" si="0"/>
        <v>1307.25</v>
      </c>
      <c r="D18" s="211">
        <v>1242.4</v>
      </c>
      <c r="E18" s="211">
        <v>64.85</v>
      </c>
      <c r="F18" s="211">
        <v>3112.8925</v>
      </c>
      <c r="G18" s="211">
        <v>471.075</v>
      </c>
      <c r="H18" s="211">
        <v>1634.3525</v>
      </c>
      <c r="I18" s="211">
        <v>9516.2825</v>
      </c>
      <c r="J18" s="212">
        <v>1414.0675</v>
      </c>
      <c r="K18" s="478"/>
    </row>
    <row r="19" spans="1:11" ht="12.75">
      <c r="A19" s="64" t="s">
        <v>69</v>
      </c>
      <c r="B19" s="211">
        <v>17290.325</v>
      </c>
      <c r="C19" s="211">
        <f t="shared" si="0"/>
        <v>1254.675</v>
      </c>
      <c r="D19" s="211">
        <v>1189.75</v>
      </c>
      <c r="E19" s="211">
        <v>64.925</v>
      </c>
      <c r="F19" s="211">
        <v>3183.0775000000003</v>
      </c>
      <c r="G19" s="211">
        <v>450.825</v>
      </c>
      <c r="H19" s="211">
        <v>1770.035</v>
      </c>
      <c r="I19" s="211">
        <v>9937.57</v>
      </c>
      <c r="J19" s="212">
        <v>1145.0075</v>
      </c>
      <c r="K19" s="478"/>
    </row>
    <row r="20" spans="1:11" ht="12.75">
      <c r="A20" s="64" t="s">
        <v>296</v>
      </c>
      <c r="B20" s="211">
        <v>17856.574999999997</v>
      </c>
      <c r="C20" s="211">
        <f t="shared" si="0"/>
        <v>1226.925</v>
      </c>
      <c r="D20" s="211">
        <v>1157.1</v>
      </c>
      <c r="E20" s="211">
        <v>69.825</v>
      </c>
      <c r="F20" s="211">
        <v>3296.395</v>
      </c>
      <c r="G20" s="211">
        <v>460.125</v>
      </c>
      <c r="H20" s="211">
        <v>1913.1</v>
      </c>
      <c r="I20" s="211">
        <v>10467.6125</v>
      </c>
      <c r="J20" s="212">
        <v>952.52</v>
      </c>
      <c r="K20" s="478"/>
    </row>
    <row r="21" spans="1:11" ht="12.75">
      <c r="A21" s="64" t="s">
        <v>384</v>
      </c>
      <c r="B21" s="211">
        <v>17814.6</v>
      </c>
      <c r="C21" s="211">
        <v>1176.7</v>
      </c>
      <c r="D21" s="211">
        <v>1109.125</v>
      </c>
      <c r="E21" s="211">
        <v>67.575</v>
      </c>
      <c r="F21" s="211">
        <v>3371.13</v>
      </c>
      <c r="G21" s="211">
        <v>477.525</v>
      </c>
      <c r="H21" s="211">
        <v>2025.16</v>
      </c>
      <c r="I21" s="211">
        <v>10644.8275</v>
      </c>
      <c r="J21" s="212">
        <v>596.7875</v>
      </c>
      <c r="K21" s="478"/>
    </row>
    <row r="22" spans="1:11" ht="12.75">
      <c r="A22" s="64" t="s">
        <v>420</v>
      </c>
      <c r="B22" s="65">
        <v>18340.4</v>
      </c>
      <c r="C22" s="211">
        <v>1134.8</v>
      </c>
      <c r="D22" s="211">
        <v>1076.4</v>
      </c>
      <c r="E22" s="211">
        <v>58.4</v>
      </c>
      <c r="F22" s="211">
        <v>3388</v>
      </c>
      <c r="G22" s="211">
        <v>485.3</v>
      </c>
      <c r="H22" s="211">
        <v>2113</v>
      </c>
      <c r="I22" s="211">
        <v>11087.2</v>
      </c>
      <c r="J22" s="212">
        <v>617.4</v>
      </c>
      <c r="K22" s="478"/>
    </row>
    <row r="23" spans="1:11" ht="13.5" thickBot="1">
      <c r="A23" s="192" t="s">
        <v>435</v>
      </c>
      <c r="B23" s="193">
        <v>18821.9</v>
      </c>
      <c r="C23" s="194">
        <v>1151.1</v>
      </c>
      <c r="D23" s="194">
        <v>1061.9</v>
      </c>
      <c r="E23" s="194">
        <v>53.2</v>
      </c>
      <c r="F23" s="194">
        <v>3371.3</v>
      </c>
      <c r="G23" s="194">
        <v>482.3</v>
      </c>
      <c r="H23" s="194">
        <v>2180.4</v>
      </c>
      <c r="I23" s="194">
        <v>11543.5</v>
      </c>
      <c r="J23" s="213">
        <v>575.6</v>
      </c>
      <c r="K23" s="478"/>
    </row>
    <row r="24" spans="1:10" ht="12.75">
      <c r="A24" s="239" t="s">
        <v>395</v>
      </c>
      <c r="B24" s="41"/>
      <c r="C24" s="41"/>
      <c r="D24" s="460"/>
      <c r="E24" s="460"/>
      <c r="F24" s="460"/>
      <c r="G24" s="460"/>
      <c r="H24" s="460"/>
      <c r="I24" s="460"/>
      <c r="J24" s="460"/>
    </row>
    <row r="25" spans="1:10" ht="12.75">
      <c r="A25" s="41" t="s">
        <v>268</v>
      </c>
      <c r="B25" s="41"/>
      <c r="C25" s="41"/>
      <c r="D25" s="41"/>
      <c r="E25" s="41"/>
      <c r="F25" s="53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2.75">
      <c r="A27" s="41"/>
      <c r="B27" s="41"/>
      <c r="C27" s="41"/>
      <c r="D27" s="531"/>
      <c r="E27" s="41"/>
      <c r="F27" s="41"/>
      <c r="G27" s="41"/>
      <c r="H27" s="41"/>
      <c r="I27" s="41"/>
      <c r="J27" s="41"/>
    </row>
    <row r="28" spans="3:8" ht="12.75">
      <c r="C28" s="480"/>
      <c r="D28" s="481"/>
      <c r="E28" s="481"/>
      <c r="F28" s="530"/>
      <c r="G28" s="481"/>
      <c r="H28" s="340"/>
    </row>
    <row r="29" spans="3:8" ht="12.75">
      <c r="C29" s="480"/>
      <c r="D29" s="481"/>
      <c r="E29" s="481"/>
      <c r="F29" s="481"/>
      <c r="G29" s="481"/>
      <c r="H29" s="340"/>
    </row>
    <row r="30" spans="3:8" ht="12.75">
      <c r="C30" s="480"/>
      <c r="D30" s="481"/>
      <c r="E30" s="481"/>
      <c r="F30" s="481"/>
      <c r="G30" s="481"/>
      <c r="H30" s="340"/>
    </row>
    <row r="31" spans="3:8" ht="12.75">
      <c r="C31" s="480"/>
      <c r="D31" s="481"/>
      <c r="E31" s="481"/>
      <c r="F31" s="481"/>
      <c r="G31" s="481"/>
      <c r="H31" s="340"/>
    </row>
    <row r="32" spans="3:8" ht="12.75">
      <c r="C32" s="480"/>
      <c r="D32" s="481"/>
      <c r="E32" s="481"/>
      <c r="F32" s="481"/>
      <c r="G32" s="481"/>
      <c r="H32" s="340"/>
    </row>
    <row r="33" spans="3:8" ht="12.75">
      <c r="C33" s="480"/>
      <c r="D33" s="481"/>
      <c r="E33" s="481"/>
      <c r="F33" s="481"/>
      <c r="G33" s="481"/>
      <c r="H33" s="340"/>
    </row>
    <row r="34" spans="3:8" ht="12.75">
      <c r="C34" s="480"/>
      <c r="D34" s="481"/>
      <c r="E34" s="481"/>
      <c r="F34" s="481"/>
      <c r="G34" s="481"/>
      <c r="H34" s="340"/>
    </row>
    <row r="35" spans="3:8" ht="12.75">
      <c r="C35" s="480"/>
      <c r="D35" s="481"/>
      <c r="E35" s="481"/>
      <c r="F35" s="481"/>
      <c r="G35" s="481"/>
      <c r="H35" s="340"/>
    </row>
    <row r="36" spans="3:8" ht="12.75">
      <c r="C36" s="480"/>
      <c r="D36" s="481"/>
      <c r="E36" s="481"/>
      <c r="F36" s="481"/>
      <c r="G36" s="481"/>
      <c r="H36" s="340"/>
    </row>
    <row r="37" spans="3:8" ht="12.75">
      <c r="C37" s="480"/>
      <c r="D37" s="481"/>
      <c r="E37" s="481"/>
      <c r="F37" s="481"/>
      <c r="G37" s="481"/>
      <c r="H37" s="340"/>
    </row>
    <row r="38" spans="3:8" ht="12.75">
      <c r="C38" s="480"/>
      <c r="D38" s="481"/>
      <c r="E38" s="481"/>
      <c r="F38" s="481"/>
      <c r="G38" s="481"/>
      <c r="H38" s="340"/>
    </row>
    <row r="39" spans="3:8" ht="12.75">
      <c r="C39" s="480"/>
      <c r="D39" s="481"/>
      <c r="E39" s="481"/>
      <c r="F39" s="481"/>
      <c r="G39" s="481"/>
      <c r="H39" s="340"/>
    </row>
    <row r="40" spans="3:8" ht="12.75">
      <c r="C40" s="480"/>
      <c r="D40" s="481"/>
      <c r="E40" s="481"/>
      <c r="F40" s="481"/>
      <c r="G40" s="481"/>
      <c r="H40" s="340"/>
    </row>
    <row r="41" spans="3:8" ht="12.75">
      <c r="C41" s="480"/>
      <c r="D41" s="481"/>
      <c r="E41" s="481"/>
      <c r="F41" s="481"/>
      <c r="G41" s="481"/>
      <c r="H41" s="340"/>
    </row>
    <row r="42" spans="3:7" ht="12.75">
      <c r="C42" s="440"/>
      <c r="D42" s="440"/>
      <c r="E42" s="440"/>
      <c r="F42" s="440"/>
      <c r="G42" s="440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184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577" t="s">
        <v>445</v>
      </c>
      <c r="B3" s="577"/>
      <c r="C3" s="577"/>
      <c r="D3" s="577"/>
      <c r="E3" s="577"/>
      <c r="F3" s="577"/>
      <c r="G3" s="577"/>
      <c r="H3" s="577"/>
      <c r="I3" s="577"/>
    </row>
    <row r="4" spans="1:9" ht="15">
      <c r="A4" s="577" t="s">
        <v>297</v>
      </c>
      <c r="B4" s="577"/>
      <c r="C4" s="577"/>
      <c r="D4" s="577"/>
      <c r="E4" s="577"/>
      <c r="F4" s="577"/>
      <c r="G4" s="577"/>
      <c r="H4" s="577"/>
      <c r="I4" s="57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8"/>
      <c r="B6" s="59"/>
      <c r="C6" s="578" t="s">
        <v>51</v>
      </c>
      <c r="D6" s="579"/>
      <c r="E6" s="591"/>
      <c r="F6" s="578" t="s">
        <v>52</v>
      </c>
      <c r="G6" s="591"/>
      <c r="H6" s="59"/>
      <c r="I6" s="60"/>
    </row>
    <row r="7" spans="1:9" ht="13.5" thickBot="1">
      <c r="A7" s="428" t="s">
        <v>1</v>
      </c>
      <c r="B7" s="191" t="s">
        <v>4</v>
      </c>
      <c r="C7" s="191" t="s">
        <v>4</v>
      </c>
      <c r="D7" s="191" t="s">
        <v>390</v>
      </c>
      <c r="E7" s="191" t="s">
        <v>56</v>
      </c>
      <c r="F7" s="191" t="s">
        <v>155</v>
      </c>
      <c r="G7" s="191" t="s">
        <v>320</v>
      </c>
      <c r="H7" s="191" t="s">
        <v>53</v>
      </c>
      <c r="I7" s="198" t="s">
        <v>54</v>
      </c>
    </row>
    <row r="8" spans="1:10" ht="12.75">
      <c r="A8" s="365" t="s">
        <v>70</v>
      </c>
      <c r="B8" s="65">
        <v>12203.625</v>
      </c>
      <c r="C8" s="65">
        <f>SUM(D8:E8)</f>
        <v>1696.775</v>
      </c>
      <c r="D8" s="65">
        <v>1590.95</v>
      </c>
      <c r="E8" s="65">
        <v>105.825</v>
      </c>
      <c r="F8" s="65">
        <v>2919.7</v>
      </c>
      <c r="G8" s="65">
        <v>409.575</v>
      </c>
      <c r="H8" s="65">
        <v>1073.525</v>
      </c>
      <c r="I8" s="66">
        <v>6513.625</v>
      </c>
      <c r="J8" s="478"/>
    </row>
    <row r="9" spans="1:10" ht="12.75">
      <c r="A9" s="365" t="s">
        <v>71</v>
      </c>
      <c r="B9" s="65">
        <v>12638.224999999999</v>
      </c>
      <c r="C9" s="65">
        <f aca="true" t="shared" si="0" ref="C9:C20">SUM(D9:E9)</f>
        <v>1594.5</v>
      </c>
      <c r="D9" s="65">
        <v>1489.75</v>
      </c>
      <c r="E9" s="65">
        <v>104.75</v>
      </c>
      <c r="F9" s="65">
        <v>2989.6</v>
      </c>
      <c r="G9" s="65">
        <v>419.225</v>
      </c>
      <c r="H9" s="65">
        <v>1183.15</v>
      </c>
      <c r="I9" s="66">
        <v>6870.95</v>
      </c>
      <c r="J9" s="478"/>
    </row>
    <row r="10" spans="1:10" ht="12.75">
      <c r="A10" s="365" t="s">
        <v>72</v>
      </c>
      <c r="B10" s="65">
        <v>12954.925</v>
      </c>
      <c r="C10" s="65">
        <f t="shared" si="0"/>
        <v>1484.2749999999999</v>
      </c>
      <c r="D10" s="65">
        <v>1386.425</v>
      </c>
      <c r="E10" s="65">
        <v>97.85</v>
      </c>
      <c r="F10" s="65">
        <v>3070.975</v>
      </c>
      <c r="G10" s="65">
        <v>426.225</v>
      </c>
      <c r="H10" s="65">
        <v>1276.8</v>
      </c>
      <c r="I10" s="66">
        <v>7122.924999999999</v>
      </c>
      <c r="J10" s="478"/>
    </row>
    <row r="11" spans="1:10" ht="12.75">
      <c r="A11" s="365" t="s">
        <v>73</v>
      </c>
      <c r="B11" s="65">
        <v>13057.074999999999</v>
      </c>
      <c r="C11" s="65">
        <f t="shared" si="0"/>
        <v>1341.5749999999998</v>
      </c>
      <c r="D11" s="65">
        <v>1244.6</v>
      </c>
      <c r="E11" s="65">
        <v>96.975</v>
      </c>
      <c r="F11" s="65">
        <v>2997.025</v>
      </c>
      <c r="G11" s="65">
        <v>406.1</v>
      </c>
      <c r="H11" s="65">
        <v>1338.525</v>
      </c>
      <c r="I11" s="66">
        <v>7379.974999999999</v>
      </c>
      <c r="J11" s="478"/>
    </row>
    <row r="12" spans="1:10" ht="12.75">
      <c r="A12" s="365" t="s">
        <v>74</v>
      </c>
      <c r="B12" s="65">
        <v>12822.325</v>
      </c>
      <c r="C12" s="65">
        <f t="shared" si="0"/>
        <v>1249.4499999999998</v>
      </c>
      <c r="D12" s="65">
        <v>1160.475</v>
      </c>
      <c r="E12" s="65">
        <v>88.975</v>
      </c>
      <c r="F12" s="65">
        <v>2913.925</v>
      </c>
      <c r="G12" s="65">
        <v>393.475</v>
      </c>
      <c r="H12" s="65">
        <v>1254.875</v>
      </c>
      <c r="I12" s="66">
        <v>7404.1</v>
      </c>
      <c r="J12" s="478"/>
    </row>
    <row r="13" spans="1:10" ht="12.75">
      <c r="A13" s="365" t="s">
        <v>75</v>
      </c>
      <c r="B13" s="65">
        <v>12293.8</v>
      </c>
      <c r="C13" s="65">
        <f t="shared" si="0"/>
        <v>1192.525</v>
      </c>
      <c r="D13" s="65">
        <v>1099.025</v>
      </c>
      <c r="E13" s="65">
        <v>93.5</v>
      </c>
      <c r="F13" s="65">
        <v>2647.075</v>
      </c>
      <c r="G13" s="65">
        <v>396.275</v>
      </c>
      <c r="H13" s="65">
        <v>1143.95</v>
      </c>
      <c r="I13" s="66">
        <v>7310.224999999999</v>
      </c>
      <c r="J13" s="478"/>
    </row>
    <row r="14" spans="1:10" ht="12.75">
      <c r="A14" s="365" t="s">
        <v>76</v>
      </c>
      <c r="B14" s="65">
        <v>12207.65</v>
      </c>
      <c r="C14" s="65">
        <f t="shared" si="0"/>
        <v>1146.325</v>
      </c>
      <c r="D14" s="65">
        <v>1064.15</v>
      </c>
      <c r="E14" s="65">
        <v>82.175</v>
      </c>
      <c r="F14" s="65">
        <v>2577.125</v>
      </c>
      <c r="G14" s="65">
        <v>387.075</v>
      </c>
      <c r="H14" s="65">
        <v>1117.15</v>
      </c>
      <c r="I14" s="66">
        <v>7367.05</v>
      </c>
      <c r="J14" s="478"/>
    </row>
    <row r="15" spans="1:10" ht="12.75">
      <c r="A15" s="365" t="s">
        <v>77</v>
      </c>
      <c r="B15" s="65">
        <v>12512.025</v>
      </c>
      <c r="C15" s="65">
        <f t="shared" si="0"/>
        <v>1106.5</v>
      </c>
      <c r="D15" s="65">
        <v>1037.15</v>
      </c>
      <c r="E15" s="65">
        <v>69.35</v>
      </c>
      <c r="F15" s="65">
        <v>2575.2</v>
      </c>
      <c r="G15" s="65">
        <v>382.475</v>
      </c>
      <c r="H15" s="65">
        <v>1193.825</v>
      </c>
      <c r="I15" s="66">
        <v>7636.525</v>
      </c>
      <c r="J15" s="478"/>
    </row>
    <row r="16" spans="1:10" ht="12.75">
      <c r="A16" s="365" t="s">
        <v>78</v>
      </c>
      <c r="B16" s="65">
        <v>12835</v>
      </c>
      <c r="C16" s="65">
        <f t="shared" si="0"/>
        <v>1074.175</v>
      </c>
      <c r="D16" s="65">
        <v>1011.025</v>
      </c>
      <c r="E16" s="65">
        <v>63.15</v>
      </c>
      <c r="F16" s="65">
        <v>2589.65</v>
      </c>
      <c r="G16" s="65">
        <v>393</v>
      </c>
      <c r="H16" s="65">
        <v>1227.55</v>
      </c>
      <c r="I16" s="66">
        <v>7943.65</v>
      </c>
      <c r="J16" s="478"/>
    </row>
    <row r="17" spans="1:10" ht="12.75">
      <c r="A17" s="365" t="s">
        <v>79</v>
      </c>
      <c r="B17" s="65">
        <v>13259.474999999999</v>
      </c>
      <c r="C17" s="65">
        <f t="shared" si="0"/>
        <v>1070.25</v>
      </c>
      <c r="D17" s="65">
        <v>1011.625</v>
      </c>
      <c r="E17" s="65">
        <v>58.625</v>
      </c>
      <c r="F17" s="65">
        <v>2686.625</v>
      </c>
      <c r="G17" s="65">
        <v>386.5</v>
      </c>
      <c r="H17" s="65">
        <v>1300.2</v>
      </c>
      <c r="I17" s="66">
        <v>8202.45</v>
      </c>
      <c r="J17" s="478"/>
    </row>
    <row r="18" spans="1:10" ht="12.75">
      <c r="A18" s="365" t="s">
        <v>80</v>
      </c>
      <c r="B18" s="65">
        <v>13807.6</v>
      </c>
      <c r="C18" s="65">
        <f t="shared" si="0"/>
        <v>1074.375</v>
      </c>
      <c r="D18" s="65">
        <v>1015.475</v>
      </c>
      <c r="E18" s="65">
        <v>58.9</v>
      </c>
      <c r="F18" s="65">
        <v>2843.625</v>
      </c>
      <c r="G18" s="65">
        <v>407.975</v>
      </c>
      <c r="H18" s="65">
        <v>1380.125</v>
      </c>
      <c r="I18" s="66">
        <v>8509.5</v>
      </c>
      <c r="J18" s="478"/>
    </row>
    <row r="19" spans="1:10" ht="12.75">
      <c r="A19" s="365" t="s">
        <v>243</v>
      </c>
      <c r="B19" s="65">
        <v>14568</v>
      </c>
      <c r="C19" s="65">
        <f t="shared" si="0"/>
        <v>1039.65</v>
      </c>
      <c r="D19" s="65">
        <v>979.9</v>
      </c>
      <c r="E19" s="65">
        <v>59.75</v>
      </c>
      <c r="F19" s="65">
        <v>2944.025</v>
      </c>
      <c r="G19" s="65">
        <v>399.95</v>
      </c>
      <c r="H19" s="65">
        <v>1567.375</v>
      </c>
      <c r="I19" s="66">
        <v>9016.9</v>
      </c>
      <c r="J19" s="478"/>
    </row>
    <row r="20" spans="1:10" ht="12.75">
      <c r="A20" s="365" t="s">
        <v>244</v>
      </c>
      <c r="B20" s="65">
        <v>15369.7</v>
      </c>
      <c r="C20" s="65">
        <f t="shared" si="0"/>
        <v>1012.125</v>
      </c>
      <c r="D20" s="65">
        <v>946.675</v>
      </c>
      <c r="E20" s="65">
        <v>65.45</v>
      </c>
      <c r="F20" s="65">
        <v>3073.3250000000003</v>
      </c>
      <c r="G20" s="65">
        <v>416.65</v>
      </c>
      <c r="H20" s="65">
        <v>1715.7</v>
      </c>
      <c r="I20" s="66">
        <v>9568.5</v>
      </c>
      <c r="J20" s="478"/>
    </row>
    <row r="21" spans="1:10" ht="12.75">
      <c r="A21" s="365" t="s">
        <v>385</v>
      </c>
      <c r="B21" s="65">
        <v>15945.55</v>
      </c>
      <c r="C21" s="65">
        <f>SUM(D21:E21)</f>
        <v>1019.175</v>
      </c>
      <c r="D21" s="65">
        <v>954.525</v>
      </c>
      <c r="E21" s="65">
        <v>64.65</v>
      </c>
      <c r="F21" s="65">
        <v>3167.575</v>
      </c>
      <c r="G21" s="211">
        <v>433.825</v>
      </c>
      <c r="H21" s="65">
        <v>1850.2</v>
      </c>
      <c r="I21" s="66">
        <v>9908.6</v>
      </c>
      <c r="J21" s="478"/>
    </row>
    <row r="22" spans="1:10" ht="12.75">
      <c r="A22" s="365" t="s">
        <v>421</v>
      </c>
      <c r="B22" s="65">
        <v>16257.6</v>
      </c>
      <c r="C22" s="65">
        <v>961.3</v>
      </c>
      <c r="D22" s="65">
        <v>905.6</v>
      </c>
      <c r="E22" s="65">
        <v>55.7</v>
      </c>
      <c r="F22" s="65">
        <v>3153.8</v>
      </c>
      <c r="G22" s="211">
        <v>437.6</v>
      </c>
      <c r="H22" s="65">
        <v>1913.2</v>
      </c>
      <c r="I22" s="66">
        <v>10229.3</v>
      </c>
      <c r="J22" s="478"/>
    </row>
    <row r="23" spans="1:10" ht="13.5" thickBot="1">
      <c r="A23" s="197" t="s">
        <v>436</v>
      </c>
      <c r="B23" s="193">
        <v>16694.55</v>
      </c>
      <c r="C23" s="193">
        <v>942.1</v>
      </c>
      <c r="D23" s="193">
        <v>892.7</v>
      </c>
      <c r="E23" s="193">
        <v>49.4</v>
      </c>
      <c r="F23" s="193">
        <v>3123.4</v>
      </c>
      <c r="G23" s="194">
        <v>437.9</v>
      </c>
      <c r="H23" s="193">
        <v>1984.5</v>
      </c>
      <c r="I23" s="195">
        <v>10644.4</v>
      </c>
      <c r="J23" s="478"/>
    </row>
    <row r="24" spans="1:9" ht="12.75">
      <c r="A24" s="239" t="s">
        <v>395</v>
      </c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41" t="s">
        <v>277</v>
      </c>
      <c r="B25" s="41"/>
      <c r="C25" s="477"/>
      <c r="D25" s="41"/>
      <c r="E25" s="41"/>
      <c r="F25" s="477"/>
      <c r="G25" s="41"/>
      <c r="H25" s="41"/>
      <c r="I25" s="41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2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576"/>
    </row>
    <row r="3" spans="1:10" ht="15">
      <c r="A3" s="577" t="s">
        <v>329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5">
      <c r="A4" s="577" t="s">
        <v>297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58"/>
      <c r="B6" s="59"/>
      <c r="C6" s="578" t="s">
        <v>51</v>
      </c>
      <c r="D6" s="579"/>
      <c r="E6" s="591"/>
      <c r="F6" s="594" t="s">
        <v>52</v>
      </c>
      <c r="G6" s="594"/>
      <c r="H6" s="59"/>
      <c r="I6" s="59"/>
      <c r="J6" s="67" t="s">
        <v>55</v>
      </c>
    </row>
    <row r="7" spans="1:10" ht="12.75">
      <c r="A7" s="61" t="s">
        <v>1</v>
      </c>
      <c r="B7" s="62" t="s">
        <v>4</v>
      </c>
      <c r="C7" s="592" t="s">
        <v>4</v>
      </c>
      <c r="D7" s="592" t="s">
        <v>389</v>
      </c>
      <c r="E7" s="592" t="s">
        <v>56</v>
      </c>
      <c r="F7" s="592" t="s">
        <v>155</v>
      </c>
      <c r="G7" s="592" t="s">
        <v>320</v>
      </c>
      <c r="H7" s="62" t="s">
        <v>53</v>
      </c>
      <c r="I7" s="62" t="s">
        <v>54</v>
      </c>
      <c r="J7" s="63" t="s">
        <v>81</v>
      </c>
    </row>
    <row r="8" spans="1:10" ht="13.5" thickBot="1">
      <c r="A8" s="192"/>
      <c r="B8" s="216"/>
      <c r="C8" s="593"/>
      <c r="D8" s="593"/>
      <c r="E8" s="593"/>
      <c r="F8" s="593"/>
      <c r="G8" s="593"/>
      <c r="H8" s="216"/>
      <c r="I8" s="216"/>
      <c r="J8" s="198" t="s">
        <v>138</v>
      </c>
    </row>
    <row r="9" spans="1:11" ht="12.75">
      <c r="A9" s="68">
        <v>1988</v>
      </c>
      <c r="B9" s="211">
        <f>SUM(C9,F9,H9,I9,J9)</f>
        <v>2906.49</v>
      </c>
      <c r="C9" s="479">
        <v>250.36</v>
      </c>
      <c r="D9" s="483">
        <v>241.3</v>
      </c>
      <c r="E9" s="484">
        <v>9.025</v>
      </c>
      <c r="F9" s="483">
        <v>302.07</v>
      </c>
      <c r="G9" s="484">
        <v>62.125</v>
      </c>
      <c r="H9" s="482">
        <v>217.52</v>
      </c>
      <c r="I9" s="482">
        <v>634.8</v>
      </c>
      <c r="J9" s="534">
        <v>1501.74</v>
      </c>
      <c r="K9" s="340"/>
    </row>
    <row r="10" spans="1:11" ht="12.75">
      <c r="A10" s="68">
        <v>1989</v>
      </c>
      <c r="B10" s="211">
        <f aca="true" t="shared" si="0" ref="B10:B21">SUM(C10,F10,H10,I10,J10)</f>
        <v>2632.44</v>
      </c>
      <c r="C10" s="485">
        <v>233.27</v>
      </c>
      <c r="D10" s="483">
        <v>224.05</v>
      </c>
      <c r="E10" s="484">
        <v>9.15</v>
      </c>
      <c r="F10" s="483">
        <v>283.03</v>
      </c>
      <c r="G10" s="484">
        <v>63.025</v>
      </c>
      <c r="H10" s="485">
        <v>205.69</v>
      </c>
      <c r="I10" s="485">
        <v>641.75</v>
      </c>
      <c r="J10" s="516">
        <v>1268.7</v>
      </c>
      <c r="K10" s="340"/>
    </row>
    <row r="11" spans="1:11" ht="12.75">
      <c r="A11" s="68">
        <v>1990</v>
      </c>
      <c r="B11" s="211">
        <f t="shared" si="0"/>
        <v>2510.47</v>
      </c>
      <c r="C11" s="485">
        <v>205.29</v>
      </c>
      <c r="D11" s="483">
        <v>196.625</v>
      </c>
      <c r="E11" s="484">
        <v>8.675</v>
      </c>
      <c r="F11" s="483">
        <v>294.4</v>
      </c>
      <c r="G11" s="484">
        <v>62.4</v>
      </c>
      <c r="H11" s="485">
        <v>221.44</v>
      </c>
      <c r="I11" s="485">
        <v>683.55</v>
      </c>
      <c r="J11" s="516">
        <v>1105.79</v>
      </c>
      <c r="K11" s="340"/>
    </row>
    <row r="12" spans="1:11" ht="12.75">
      <c r="A12" s="68">
        <v>1991</v>
      </c>
      <c r="B12" s="211">
        <f t="shared" si="0"/>
        <v>2545.2</v>
      </c>
      <c r="C12" s="485">
        <v>201.25</v>
      </c>
      <c r="D12" s="483">
        <v>191.9</v>
      </c>
      <c r="E12" s="484">
        <v>9.35</v>
      </c>
      <c r="F12" s="483">
        <v>336.94</v>
      </c>
      <c r="G12" s="484">
        <v>63.7</v>
      </c>
      <c r="H12" s="485">
        <v>257.32</v>
      </c>
      <c r="I12" s="485">
        <v>745.06</v>
      </c>
      <c r="J12" s="516">
        <v>1004.63</v>
      </c>
      <c r="K12" s="340"/>
    </row>
    <row r="13" spans="1:11" ht="12.75">
      <c r="A13" s="68">
        <v>1992</v>
      </c>
      <c r="B13" s="211">
        <f t="shared" si="0"/>
        <v>2883.3799999999997</v>
      </c>
      <c r="C13" s="485">
        <v>198.14</v>
      </c>
      <c r="D13" s="483">
        <v>187.35</v>
      </c>
      <c r="E13" s="484">
        <v>10.775</v>
      </c>
      <c r="F13" s="483">
        <v>387.7</v>
      </c>
      <c r="G13" s="484">
        <v>69.475</v>
      </c>
      <c r="H13" s="485">
        <v>356.05</v>
      </c>
      <c r="I13" s="485">
        <v>899.14</v>
      </c>
      <c r="J13" s="516">
        <v>1042.35</v>
      </c>
      <c r="K13" s="340"/>
    </row>
    <row r="14" spans="1:11" ht="12.75">
      <c r="A14" s="68">
        <v>1993</v>
      </c>
      <c r="B14" s="211">
        <f t="shared" si="0"/>
        <v>3598.79</v>
      </c>
      <c r="C14" s="485">
        <v>216.91</v>
      </c>
      <c r="D14" s="483">
        <v>204.45</v>
      </c>
      <c r="E14" s="484">
        <v>12.45</v>
      </c>
      <c r="F14" s="483">
        <v>537.89</v>
      </c>
      <c r="G14" s="484">
        <v>91.375</v>
      </c>
      <c r="H14" s="485">
        <v>461.44</v>
      </c>
      <c r="I14" s="485">
        <v>1153.23</v>
      </c>
      <c r="J14" s="516">
        <v>1229.32</v>
      </c>
      <c r="K14" s="340"/>
    </row>
    <row r="15" spans="1:11" ht="12.75">
      <c r="A15" s="68">
        <v>1994</v>
      </c>
      <c r="B15" s="211">
        <f t="shared" si="0"/>
        <v>3880.0699999999997</v>
      </c>
      <c r="C15" s="485">
        <v>230.36</v>
      </c>
      <c r="D15" s="483">
        <v>219.675</v>
      </c>
      <c r="E15" s="484">
        <v>10.7</v>
      </c>
      <c r="F15" s="483">
        <v>503.58</v>
      </c>
      <c r="G15" s="484">
        <v>87.325</v>
      </c>
      <c r="H15" s="485">
        <v>436.27</v>
      </c>
      <c r="I15" s="485">
        <v>1248.66</v>
      </c>
      <c r="J15" s="516">
        <v>1461.2</v>
      </c>
      <c r="K15" s="340"/>
    </row>
    <row r="16" spans="1:11" ht="12.75">
      <c r="A16" s="68">
        <v>1995</v>
      </c>
      <c r="B16" s="211">
        <f t="shared" si="0"/>
        <v>3715.59</v>
      </c>
      <c r="C16" s="485">
        <v>253.64</v>
      </c>
      <c r="D16" s="483">
        <v>246.175</v>
      </c>
      <c r="E16" s="484">
        <v>7.425</v>
      </c>
      <c r="F16" s="483">
        <v>390.59</v>
      </c>
      <c r="G16" s="484">
        <v>73.5</v>
      </c>
      <c r="H16" s="485">
        <v>357.49</v>
      </c>
      <c r="I16" s="485">
        <v>1158.59</v>
      </c>
      <c r="J16" s="516">
        <v>1555.28</v>
      </c>
      <c r="K16" s="340"/>
    </row>
    <row r="17" spans="1:11" ht="12.75">
      <c r="A17" s="68">
        <v>1996</v>
      </c>
      <c r="B17" s="211">
        <f t="shared" si="0"/>
        <v>3657.24</v>
      </c>
      <c r="C17" s="485">
        <v>241.77</v>
      </c>
      <c r="D17" s="483">
        <v>233.9</v>
      </c>
      <c r="E17" s="484">
        <v>7.85</v>
      </c>
      <c r="F17" s="483">
        <v>360.64</v>
      </c>
      <c r="G17" s="484">
        <v>70.1</v>
      </c>
      <c r="H17" s="485">
        <v>356.44</v>
      </c>
      <c r="I17" s="485">
        <v>1124.06</v>
      </c>
      <c r="J17" s="516">
        <v>1574.33</v>
      </c>
      <c r="K17" s="340"/>
    </row>
    <row r="18" spans="1:11" ht="12.75">
      <c r="A18" s="68">
        <v>1997</v>
      </c>
      <c r="B18" s="211">
        <f t="shared" si="0"/>
        <v>3471.8900000000003</v>
      </c>
      <c r="C18" s="485">
        <v>256.32</v>
      </c>
      <c r="D18" s="483">
        <v>249.8</v>
      </c>
      <c r="E18" s="484">
        <v>6.475</v>
      </c>
      <c r="F18" s="483">
        <v>309.61</v>
      </c>
      <c r="G18" s="484">
        <v>68.3</v>
      </c>
      <c r="H18" s="485">
        <v>317.18</v>
      </c>
      <c r="I18" s="485">
        <v>1051.59</v>
      </c>
      <c r="J18" s="516">
        <v>1537.19</v>
      </c>
      <c r="K18" s="340"/>
    </row>
    <row r="19" spans="1:11" ht="12.75">
      <c r="A19" s="68">
        <v>1998</v>
      </c>
      <c r="B19" s="211">
        <f t="shared" si="0"/>
        <v>3177.2299999999996</v>
      </c>
      <c r="C19" s="485">
        <v>232.88</v>
      </c>
      <c r="D19" s="483">
        <v>226.925</v>
      </c>
      <c r="E19" s="484">
        <v>5.925</v>
      </c>
      <c r="F19" s="483">
        <v>269.28</v>
      </c>
      <c r="G19" s="484">
        <v>63.1</v>
      </c>
      <c r="H19" s="485">
        <v>254.22</v>
      </c>
      <c r="I19" s="485">
        <v>1006.78</v>
      </c>
      <c r="J19" s="516">
        <v>1414.07</v>
      </c>
      <c r="K19" s="340"/>
    </row>
    <row r="20" spans="1:11" ht="12.75">
      <c r="A20" s="68">
        <v>1999</v>
      </c>
      <c r="B20" s="211">
        <f t="shared" si="0"/>
        <v>2722.34</v>
      </c>
      <c r="C20" s="485">
        <v>215</v>
      </c>
      <c r="D20" s="483">
        <v>209.85</v>
      </c>
      <c r="E20" s="484">
        <v>5.175</v>
      </c>
      <c r="F20" s="483">
        <v>239.02</v>
      </c>
      <c r="G20" s="484">
        <v>50.85</v>
      </c>
      <c r="H20" s="485">
        <v>202.66</v>
      </c>
      <c r="I20" s="485">
        <v>920.65</v>
      </c>
      <c r="J20" s="516">
        <v>1145.01</v>
      </c>
      <c r="K20" s="340"/>
    </row>
    <row r="21" spans="1:11" ht="12.75">
      <c r="A21" s="68">
        <v>2000</v>
      </c>
      <c r="B21" s="211">
        <f t="shared" si="0"/>
        <v>2486.88</v>
      </c>
      <c r="C21" s="485">
        <v>214.81</v>
      </c>
      <c r="D21" s="483">
        <v>210.4</v>
      </c>
      <c r="E21" s="484">
        <v>4.4</v>
      </c>
      <c r="F21" s="483">
        <v>223.06</v>
      </c>
      <c r="G21" s="484">
        <v>43.475</v>
      </c>
      <c r="H21" s="485">
        <v>197.39</v>
      </c>
      <c r="I21" s="485">
        <v>899.1</v>
      </c>
      <c r="J21" s="516">
        <v>952.52</v>
      </c>
      <c r="K21" s="340"/>
    </row>
    <row r="22" spans="1:11" ht="14.25">
      <c r="A22" s="68" t="s">
        <v>399</v>
      </c>
      <c r="B22" s="211">
        <f>SUM(C22,F22,H22,I22,J22)</f>
        <v>1869.02</v>
      </c>
      <c r="C22" s="485">
        <v>157.57</v>
      </c>
      <c r="D22" s="516">
        <v>154.6</v>
      </c>
      <c r="E22" s="484">
        <v>2.95</v>
      </c>
      <c r="F22" s="486">
        <v>203.5</v>
      </c>
      <c r="G22" s="484">
        <v>43.725</v>
      </c>
      <c r="H22" s="485">
        <v>174.95</v>
      </c>
      <c r="I22" s="485">
        <v>736.21</v>
      </c>
      <c r="J22" s="516">
        <v>596.79</v>
      </c>
      <c r="K22" s="340"/>
    </row>
    <row r="23" spans="1:11" ht="12.75">
      <c r="A23" s="68">
        <v>2002</v>
      </c>
      <c r="B23" s="211">
        <v>2082.9</v>
      </c>
      <c r="C23" s="485">
        <v>173.5</v>
      </c>
      <c r="D23" s="516">
        <v>170.8</v>
      </c>
      <c r="E23" s="484">
        <v>2.7</v>
      </c>
      <c r="F23" s="486">
        <v>234.3</v>
      </c>
      <c r="G23" s="484">
        <v>47.8</v>
      </c>
      <c r="H23" s="485">
        <v>199.8</v>
      </c>
      <c r="I23" s="485">
        <v>857.8</v>
      </c>
      <c r="J23" s="516">
        <v>617.4</v>
      </c>
      <c r="K23" s="340"/>
    </row>
    <row r="24" spans="1:11" ht="13.5" thickBot="1">
      <c r="A24" s="196">
        <v>2003</v>
      </c>
      <c r="B24" s="194">
        <v>2127.3</v>
      </c>
      <c r="C24" s="487">
        <v>173</v>
      </c>
      <c r="D24" s="536">
        <v>169.2</v>
      </c>
      <c r="E24" s="489">
        <v>3.8</v>
      </c>
      <c r="F24" s="537">
        <v>247.8</v>
      </c>
      <c r="G24" s="489">
        <v>54</v>
      </c>
      <c r="H24" s="487">
        <v>195.8</v>
      </c>
      <c r="I24" s="487">
        <v>899</v>
      </c>
      <c r="J24" s="488">
        <v>611.6</v>
      </c>
      <c r="K24" s="340"/>
    </row>
    <row r="25" spans="1:10" ht="12.75">
      <c r="A25" s="239" t="s">
        <v>400</v>
      </c>
      <c r="B25" s="41"/>
      <c r="C25" s="41"/>
      <c r="D25" s="41"/>
      <c r="E25" s="41"/>
      <c r="F25" s="41"/>
      <c r="G25" s="41"/>
      <c r="H25" s="41"/>
      <c r="I25" s="41"/>
      <c r="J25" s="41"/>
    </row>
    <row r="26" ht="12.75">
      <c r="A26" t="s">
        <v>398</v>
      </c>
    </row>
    <row r="27" ht="12.75">
      <c r="A27" t="s">
        <v>397</v>
      </c>
    </row>
    <row r="28" spans="1:10" ht="12.75">
      <c r="A28" s="41" t="s">
        <v>268</v>
      </c>
      <c r="B28" s="477"/>
      <c r="C28" s="41"/>
      <c r="D28" s="41"/>
      <c r="E28" s="41"/>
      <c r="F28" s="41"/>
      <c r="G28" s="41"/>
      <c r="H28" s="41"/>
      <c r="I28" s="41"/>
      <c r="J28" s="41"/>
    </row>
    <row r="30" ht="12.75">
      <c r="C30" s="340"/>
    </row>
    <row r="31" spans="3:7" ht="12.75">
      <c r="C31" s="491"/>
      <c r="D31" s="481"/>
      <c r="F31" s="480"/>
      <c r="G31" s="481"/>
    </row>
    <row r="32" spans="3:7" ht="12.75">
      <c r="C32" s="491"/>
      <c r="D32" s="481"/>
      <c r="E32" t="s">
        <v>200</v>
      </c>
      <c r="F32" s="480"/>
      <c r="G32" s="481"/>
    </row>
    <row r="33" ht="12.75">
      <c r="C33" s="491"/>
    </row>
    <row r="34" ht="12.75">
      <c r="C34" s="491"/>
    </row>
    <row r="35" ht="12.75">
      <c r="C35" s="491"/>
    </row>
    <row r="36" ht="12.75">
      <c r="C36" s="491"/>
    </row>
    <row r="37" ht="12.75">
      <c r="C37" s="491"/>
    </row>
    <row r="38" ht="12.75">
      <c r="C38" s="491"/>
    </row>
    <row r="39" ht="12.75">
      <c r="C39" s="491"/>
    </row>
    <row r="40" ht="12.75">
      <c r="C40" s="491"/>
    </row>
    <row r="41" ht="12.75">
      <c r="C41" s="491"/>
    </row>
    <row r="42" ht="12.75">
      <c r="C42" s="491"/>
    </row>
    <row r="43" ht="12.75">
      <c r="C43" s="491"/>
    </row>
    <row r="44" ht="12.75">
      <c r="C44" s="491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0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12.8515625" style="0" customWidth="1"/>
  </cols>
  <sheetData>
    <row r="1" spans="1:13" ht="18">
      <c r="A1" s="576" t="s">
        <v>266</v>
      </c>
      <c r="B1" s="576"/>
      <c r="C1" s="576"/>
      <c r="D1" s="576"/>
      <c r="E1" s="576"/>
      <c r="F1" s="576"/>
      <c r="G1" s="576"/>
      <c r="H1" s="576"/>
      <c r="I1" s="576"/>
      <c r="J1" s="184"/>
      <c r="K1" s="184"/>
      <c r="L1" s="184"/>
      <c r="M1" s="184"/>
    </row>
    <row r="2" spans="1:13" ht="18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0" ht="15">
      <c r="A3" s="599" t="s">
        <v>441</v>
      </c>
      <c r="B3" s="599"/>
      <c r="C3" s="599"/>
      <c r="D3" s="599"/>
      <c r="E3" s="599"/>
      <c r="F3" s="599"/>
      <c r="G3" s="599"/>
      <c r="H3" s="599"/>
      <c r="I3" s="599"/>
      <c r="J3" s="39"/>
    </row>
    <row r="4" spans="1:10" ht="15">
      <c r="A4" s="598" t="s">
        <v>297</v>
      </c>
      <c r="B4" s="598"/>
      <c r="C4" s="598"/>
      <c r="D4" s="598"/>
      <c r="E4" s="598"/>
      <c r="F4" s="598"/>
      <c r="G4" s="598"/>
      <c r="H4" s="598"/>
      <c r="I4" s="598"/>
      <c r="J4" s="39"/>
    </row>
    <row r="5" ht="12.75">
      <c r="J5" s="38"/>
    </row>
    <row r="6" spans="1:10" ht="12.75">
      <c r="A6" s="69"/>
      <c r="B6" s="595" t="s">
        <v>112</v>
      </c>
      <c r="C6" s="596"/>
      <c r="D6" s="596"/>
      <c r="E6" s="597"/>
      <c r="F6" s="595" t="s">
        <v>113</v>
      </c>
      <c r="G6" s="596"/>
      <c r="H6" s="596"/>
      <c r="I6" s="596"/>
      <c r="J6" s="38"/>
    </row>
    <row r="7" spans="1:10" ht="12.75">
      <c r="A7" s="72" t="s">
        <v>114</v>
      </c>
      <c r="B7" s="600" t="s">
        <v>391</v>
      </c>
      <c r="C7" s="600"/>
      <c r="D7" s="600" t="s">
        <v>4</v>
      </c>
      <c r="E7" s="600"/>
      <c r="F7" s="600" t="s">
        <v>391</v>
      </c>
      <c r="G7" s="600"/>
      <c r="H7" s="600" t="s">
        <v>4</v>
      </c>
      <c r="I7" s="595"/>
      <c r="J7" s="38"/>
    </row>
    <row r="8" spans="1:10" ht="13.5" thickBot="1">
      <c r="A8" s="217"/>
      <c r="B8" s="218">
        <v>2002</v>
      </c>
      <c r="C8" s="218">
        <v>2003</v>
      </c>
      <c r="D8" s="218">
        <v>2002</v>
      </c>
      <c r="E8" s="218">
        <v>2003</v>
      </c>
      <c r="F8" s="218">
        <v>2002</v>
      </c>
      <c r="G8" s="218">
        <v>2003</v>
      </c>
      <c r="H8" s="218">
        <v>2002</v>
      </c>
      <c r="I8" s="219">
        <v>2003</v>
      </c>
      <c r="J8" s="38"/>
    </row>
    <row r="9" spans="1:10" ht="12.75">
      <c r="A9" s="73" t="s">
        <v>115</v>
      </c>
      <c r="B9" s="538">
        <v>710.2</v>
      </c>
      <c r="C9" s="538">
        <v>685.2</v>
      </c>
      <c r="D9" s="538">
        <v>10146.6</v>
      </c>
      <c r="E9" s="538">
        <v>10284.3</v>
      </c>
      <c r="F9" s="337">
        <v>73.88296488946683</v>
      </c>
      <c r="G9" s="337">
        <v>72.73113257615965</v>
      </c>
      <c r="H9" s="337">
        <v>62.411617986720024</v>
      </c>
      <c r="I9" s="566">
        <v>61.60292311839228</v>
      </c>
      <c r="J9" s="38"/>
    </row>
    <row r="10" spans="1:10" ht="12.75">
      <c r="A10" s="73" t="s">
        <v>116</v>
      </c>
      <c r="B10" s="493">
        <v>251.05</v>
      </c>
      <c r="C10" s="493">
        <v>256.9</v>
      </c>
      <c r="D10" s="493">
        <v>6110.95</v>
      </c>
      <c r="E10" s="493">
        <v>6410.2</v>
      </c>
      <c r="F10" s="337">
        <v>26.11703511053316</v>
      </c>
      <c r="G10" s="337">
        <v>27.268867423840355</v>
      </c>
      <c r="H10" s="337">
        <v>37.58838201327998</v>
      </c>
      <c r="I10" s="344">
        <v>38.39707688160771</v>
      </c>
      <c r="J10" s="38"/>
    </row>
    <row r="11" spans="1:10" ht="12.75">
      <c r="A11" s="73"/>
      <c r="B11" s="337"/>
      <c r="C11" s="337"/>
      <c r="D11" s="337"/>
      <c r="E11" s="337"/>
      <c r="F11" s="337"/>
      <c r="G11" s="337"/>
      <c r="H11" s="337"/>
      <c r="I11" s="344"/>
      <c r="J11" s="38"/>
    </row>
    <row r="12" spans="1:10" ht="12.75">
      <c r="A12" s="241" t="s">
        <v>299</v>
      </c>
      <c r="B12" s="493">
        <v>27.2</v>
      </c>
      <c r="C12" s="493">
        <v>24.9</v>
      </c>
      <c r="D12" s="493">
        <v>341.6</v>
      </c>
      <c r="E12" s="493">
        <v>310.1</v>
      </c>
      <c r="F12" s="337">
        <v>2.8296488946684004</v>
      </c>
      <c r="G12" s="337">
        <v>2.643031525315784</v>
      </c>
      <c r="H12" s="337">
        <v>2.1011776067119587</v>
      </c>
      <c r="I12" s="344">
        <v>1.857497978376112</v>
      </c>
      <c r="J12" s="38"/>
    </row>
    <row r="13" spans="1:10" ht="12.75">
      <c r="A13" s="336" t="s">
        <v>406</v>
      </c>
      <c r="B13" s="493">
        <v>148.3</v>
      </c>
      <c r="C13" s="493">
        <v>147.9</v>
      </c>
      <c r="D13" s="493">
        <v>3890.4</v>
      </c>
      <c r="E13" s="493">
        <v>3904</v>
      </c>
      <c r="F13" s="337">
        <v>15.427828348504551</v>
      </c>
      <c r="G13" s="337">
        <v>15.698970385309416</v>
      </c>
      <c r="H13" s="337">
        <v>23.929804921405747</v>
      </c>
      <c r="I13" s="344">
        <v>23.384947138279074</v>
      </c>
      <c r="J13" s="38"/>
    </row>
    <row r="14" spans="1:10" ht="12.75">
      <c r="A14" s="336" t="s">
        <v>305</v>
      </c>
      <c r="B14" s="493">
        <v>249.3</v>
      </c>
      <c r="C14" s="493">
        <v>234</v>
      </c>
      <c r="D14" s="493">
        <v>4899.4</v>
      </c>
      <c r="E14" s="493">
        <v>5040.2</v>
      </c>
      <c r="F14" s="337">
        <v>25.934980494148245</v>
      </c>
      <c r="G14" s="337">
        <v>24.838127587304957</v>
      </c>
      <c r="H14" s="337">
        <v>30.136152126242884</v>
      </c>
      <c r="I14" s="344">
        <v>30.190781395070232</v>
      </c>
      <c r="J14" s="38"/>
    </row>
    <row r="15" spans="1:10" ht="12.75">
      <c r="A15" s="336" t="s">
        <v>306</v>
      </c>
      <c r="B15" s="493">
        <v>229.1</v>
      </c>
      <c r="C15" s="493">
        <v>236.9</v>
      </c>
      <c r="D15" s="493">
        <v>3946.5</v>
      </c>
      <c r="E15" s="493">
        <v>4124.5</v>
      </c>
      <c r="F15" s="337">
        <v>23.833550065019505</v>
      </c>
      <c r="G15" s="337">
        <v>25.145950536036516</v>
      </c>
      <c r="H15" s="337">
        <v>24.274875365599367</v>
      </c>
      <c r="I15" s="344">
        <v>24.705741411842226</v>
      </c>
      <c r="J15" s="38"/>
    </row>
    <row r="16" spans="1:10" ht="12.75">
      <c r="A16" s="336" t="s">
        <v>307</v>
      </c>
      <c r="B16" s="493">
        <v>201.5</v>
      </c>
      <c r="C16" s="493">
        <v>197.8</v>
      </c>
      <c r="D16" s="493">
        <v>2531.5</v>
      </c>
      <c r="E16" s="493">
        <v>2626.5</v>
      </c>
      <c r="F16" s="337">
        <v>20.96228868660598</v>
      </c>
      <c r="G16" s="337">
        <v>20.995648020380003</v>
      </c>
      <c r="H16" s="337">
        <v>15.571226906883265</v>
      </c>
      <c r="I16" s="344">
        <v>15.732726347000508</v>
      </c>
      <c r="J16" s="38"/>
    </row>
    <row r="17" spans="1:10" ht="12.75">
      <c r="A17" s="241" t="s">
        <v>304</v>
      </c>
      <c r="B17" s="493">
        <v>84.5</v>
      </c>
      <c r="C17" s="493">
        <v>80.6</v>
      </c>
      <c r="D17" s="493">
        <v>546</v>
      </c>
      <c r="E17" s="493">
        <v>585.2</v>
      </c>
      <c r="F17" s="337">
        <v>8.790637191157346</v>
      </c>
      <c r="G17" s="337">
        <v>8.555355057849484</v>
      </c>
      <c r="H17" s="337">
        <v>3.3584396172855073</v>
      </c>
      <c r="I17" s="344">
        <v>3.5053460720596603</v>
      </c>
      <c r="J17" s="38"/>
    </row>
    <row r="18" spans="1:10" ht="13.5" thickBot="1">
      <c r="A18" s="492" t="s">
        <v>407</v>
      </c>
      <c r="B18" s="520">
        <v>21.25</v>
      </c>
      <c r="C18" s="520">
        <v>20</v>
      </c>
      <c r="D18" s="520">
        <v>102.3</v>
      </c>
      <c r="E18" s="520">
        <v>104.1</v>
      </c>
      <c r="F18" s="338">
        <v>2.2106631989596877</v>
      </c>
      <c r="G18" s="338">
        <v>2.1229168878038425</v>
      </c>
      <c r="H18" s="338">
        <v>0.6292461041177791</v>
      </c>
      <c r="I18" s="539">
        <v>0.6205636586899878</v>
      </c>
      <c r="J18" s="38"/>
    </row>
    <row r="19" spans="1:10" ht="12.75">
      <c r="A19" s="240" t="s">
        <v>396</v>
      </c>
      <c r="B19" s="494"/>
      <c r="C19" s="494"/>
      <c r="D19" s="494"/>
      <c r="E19" s="494"/>
      <c r="F19" s="221"/>
      <c r="G19" s="221"/>
      <c r="H19" s="221"/>
      <c r="I19" s="221"/>
      <c r="J19" s="38"/>
    </row>
    <row r="20" spans="1:9" ht="12.75">
      <c r="A20" t="s">
        <v>268</v>
      </c>
      <c r="B20" s="490"/>
      <c r="C20" s="490"/>
      <c r="D20" s="490"/>
      <c r="E20" s="490"/>
      <c r="F20" s="490"/>
      <c r="G20" s="490"/>
      <c r="H20" s="490"/>
      <c r="I20" s="490"/>
    </row>
    <row r="22" spans="2:6" ht="12.75">
      <c r="B22" s="220"/>
      <c r="F22" s="220"/>
    </row>
    <row r="23" spans="2:9" ht="12.75">
      <c r="B23" s="497"/>
      <c r="C23" s="497"/>
      <c r="D23" s="497"/>
      <c r="E23" s="497"/>
      <c r="F23" s="497"/>
      <c r="G23" s="497"/>
      <c r="H23" s="497"/>
      <c r="I23" s="497"/>
    </row>
    <row r="24" ht="12.75">
      <c r="F24" s="220"/>
    </row>
    <row r="27" spans="2:9" ht="12.75">
      <c r="B27" s="340"/>
      <c r="C27" s="340"/>
      <c r="D27" s="340"/>
      <c r="E27" s="340"/>
      <c r="F27" s="340"/>
      <c r="G27" s="340"/>
      <c r="H27" s="340"/>
      <c r="I27" s="340"/>
    </row>
    <row r="33" spans="7:22" ht="12.75"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</row>
    <row r="34" spans="3:22" ht="3" customHeight="1">
      <c r="C34" s="456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</row>
    <row r="35" spans="3:22" ht="12.75" hidden="1">
      <c r="C35" s="456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</row>
    <row r="36" spans="3:22" ht="12.75" hidden="1">
      <c r="C36" s="456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</row>
    <row r="37" spans="3:22" ht="12.75" hidden="1">
      <c r="C37" s="456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</row>
    <row r="38" spans="3:22" ht="12.75">
      <c r="C38" s="456"/>
      <c r="D38" s="456"/>
      <c r="E38" s="456"/>
      <c r="G38" s="456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</row>
    <row r="39" spans="3:22" ht="12.75">
      <c r="C39" s="456"/>
      <c r="D39" s="456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</row>
    <row r="40" ht="12.75" hidden="1">
      <c r="C40" s="456"/>
    </row>
    <row r="41" spans="3:13" ht="12.75">
      <c r="C41" s="456"/>
      <c r="G41" s="456"/>
      <c r="M41" s="456"/>
    </row>
    <row r="42" spans="3:7" ht="18" customHeight="1">
      <c r="C42" s="456"/>
      <c r="G42" s="456"/>
    </row>
    <row r="43" ht="12.75" customHeight="1">
      <c r="G43" s="456"/>
    </row>
    <row r="44" ht="12.75" hidden="1">
      <c r="G44" s="456"/>
    </row>
    <row r="45" ht="12.75">
      <c r="G45" s="456"/>
    </row>
    <row r="47" ht="12.75">
      <c r="U47" s="456"/>
    </row>
    <row r="48" spans="13:21" ht="12.75">
      <c r="M48" s="456"/>
      <c r="O48" s="456"/>
      <c r="Q48" s="456"/>
      <c r="S48" s="456"/>
      <c r="U48" s="456"/>
    </row>
    <row r="51" ht="14.25" customHeight="1"/>
    <row r="52" ht="10.5" customHeight="1"/>
    <row r="54" ht="12.75">
      <c r="C54" s="456"/>
    </row>
    <row r="55" ht="12.75">
      <c r="C55" s="456"/>
    </row>
    <row r="56" ht="12.75">
      <c r="C56" s="456"/>
    </row>
    <row r="57" ht="12.75">
      <c r="C57" s="456"/>
    </row>
    <row r="58" spans="3:5" ht="12.75">
      <c r="C58" s="456"/>
      <c r="D58" s="456"/>
      <c r="E58" s="456"/>
    </row>
    <row r="59" ht="12.75">
      <c r="C59" s="456"/>
    </row>
    <row r="60" ht="12.75">
      <c r="C60" s="456"/>
    </row>
    <row r="61" ht="12.75">
      <c r="C61" s="456"/>
    </row>
    <row r="62" ht="12.75">
      <c r="C62" s="456"/>
    </row>
    <row r="64" ht="12.75">
      <c r="C64" s="456"/>
    </row>
    <row r="65" ht="12.75" hidden="1">
      <c r="C65" s="456"/>
    </row>
    <row r="66" ht="12.75">
      <c r="C66" s="456"/>
    </row>
    <row r="67" ht="12.75">
      <c r="C67" s="456"/>
    </row>
    <row r="68" spans="3:5" ht="12.75">
      <c r="C68" s="456"/>
      <c r="D68" s="456"/>
      <c r="E68" s="456"/>
    </row>
    <row r="69" ht="12.75">
      <c r="C69" s="456"/>
    </row>
    <row r="70" ht="12.75">
      <c r="C70" s="456"/>
    </row>
    <row r="71" ht="12.75">
      <c r="C71" s="456"/>
    </row>
    <row r="72" ht="12.75">
      <c r="C72" s="456"/>
    </row>
    <row r="74" ht="12.75">
      <c r="C74" s="456"/>
    </row>
    <row r="75" ht="12.75">
      <c r="C75" s="456"/>
    </row>
    <row r="76" ht="12.75">
      <c r="C76" s="456"/>
    </row>
    <row r="77" ht="12.75">
      <c r="C77" s="456"/>
    </row>
    <row r="78" spans="3:5" ht="12.75">
      <c r="C78" s="456"/>
      <c r="D78" s="456"/>
      <c r="E78" s="456"/>
    </row>
    <row r="79" ht="12.75">
      <c r="C79" s="456"/>
    </row>
    <row r="80" ht="12.75">
      <c r="C80" s="456"/>
    </row>
    <row r="81" ht="12.75">
      <c r="C81" s="456"/>
    </row>
    <row r="82" ht="12.75">
      <c r="C82" s="456"/>
    </row>
    <row r="84" ht="12.75">
      <c r="C84" s="456"/>
    </row>
    <row r="85" ht="12.75">
      <c r="C85" s="456"/>
    </row>
    <row r="86" ht="12.75">
      <c r="C86" s="456"/>
    </row>
    <row r="87" ht="12.75">
      <c r="C87" s="456"/>
    </row>
    <row r="88" spans="3:5" ht="12.75">
      <c r="C88" s="456"/>
      <c r="D88" s="456"/>
      <c r="E88" s="456"/>
    </row>
    <row r="89" ht="12.75">
      <c r="C89" s="456"/>
    </row>
    <row r="90" ht="12.75">
      <c r="C90" s="456"/>
    </row>
    <row r="91" ht="12.75">
      <c r="C91" s="456"/>
    </row>
    <row r="92" ht="12.75">
      <c r="C92" s="456"/>
    </row>
    <row r="94" ht="12.75">
      <c r="C94" s="456"/>
    </row>
    <row r="95" ht="12.75">
      <c r="C95" s="456"/>
    </row>
    <row r="96" ht="12.75">
      <c r="C96" s="456"/>
    </row>
    <row r="97" ht="12.75">
      <c r="C97" s="456"/>
    </row>
    <row r="98" spans="3:5" ht="12.75">
      <c r="C98" s="456"/>
      <c r="D98" s="456"/>
      <c r="E98" s="456"/>
    </row>
    <row r="99" ht="12.75">
      <c r="C99" s="456"/>
    </row>
    <row r="100" ht="12.75">
      <c r="C100" s="456"/>
    </row>
    <row r="101" ht="12.75">
      <c r="C101" s="456"/>
    </row>
    <row r="102" ht="12.75">
      <c r="C102" s="456"/>
    </row>
  </sheetData>
  <mergeCells count="9">
    <mergeCell ref="B7:C7"/>
    <mergeCell ref="D7:E7"/>
    <mergeCell ref="F7:G7"/>
    <mergeCell ref="H7:I7"/>
    <mergeCell ref="B6:E6"/>
    <mergeCell ref="F6:I6"/>
    <mergeCell ref="A4:I4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