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firstSheet="1" activeTab="10"/>
  </bookViews>
  <sheets>
    <sheet name="23.1" sheetId="1" r:id="rId1"/>
    <sheet name="23.2 (04)" sheetId="2" r:id="rId2"/>
    <sheet name="23.2 (05)" sheetId="3" r:id="rId3"/>
    <sheet name="23.3 (04)" sheetId="4" r:id="rId4"/>
    <sheet name="23.3 (05)" sheetId="5" r:id="rId5"/>
    <sheet name="23.4" sheetId="6" r:id="rId6"/>
    <sheet name="23.5" sheetId="7" r:id="rId7"/>
    <sheet name="23.6" sheetId="8" r:id="rId8"/>
    <sheet name="23.7" sheetId="9" r:id="rId9"/>
    <sheet name="23.8" sheetId="10" r:id="rId10"/>
    <sheet name="23.9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 localSheetId="0">'[3]p395fao'!$B$75</definedName>
    <definedName name="\A" localSheetId="1">'[3]p395fao'!$B$75</definedName>
    <definedName name="\A" localSheetId="2">'[3]p395fao'!$B$75</definedName>
    <definedName name="\A" localSheetId="3">'[3]p395fao'!$B$75</definedName>
    <definedName name="\A" localSheetId="4">'[3]p395fao'!$B$75</definedName>
    <definedName name="\A" localSheetId="5">'[17]p395fao'!$B$75</definedName>
    <definedName name="\A" localSheetId="6">'[3]p395fao'!$B$75</definedName>
    <definedName name="\A" localSheetId="7">'[17]p395fao'!$B$75</definedName>
    <definedName name="\A" localSheetId="8">'[17]p395fao'!$B$75</definedName>
    <definedName name="\A" localSheetId="9">'[17]p395fao'!$B$75</definedName>
    <definedName name="\A" localSheetId="10">'[17]p395fao'!$B$75</definedName>
    <definedName name="\A">#REF!</definedName>
    <definedName name="\B" localSheetId="5">#REF!</definedName>
    <definedName name="\B">'[7]p405'!#REF!</definedName>
    <definedName name="\C" localSheetId="0">'[3]p395fao'!$B$77</definedName>
    <definedName name="\C" localSheetId="1">'[3]p395fao'!$B$77</definedName>
    <definedName name="\C" localSheetId="2">'[3]p395fao'!$B$77</definedName>
    <definedName name="\C" localSheetId="3">'[3]p395fao'!$B$77</definedName>
    <definedName name="\C" localSheetId="4">'[3]p395fao'!$B$77</definedName>
    <definedName name="\C" localSheetId="5">'[17]p395fao'!$B$77</definedName>
    <definedName name="\C" localSheetId="6">'[3]p395fao'!$B$77</definedName>
    <definedName name="\C" localSheetId="7">'[17]p395fao'!$B$77</definedName>
    <definedName name="\C" localSheetId="8">'[17]p395fao'!$B$77</definedName>
    <definedName name="\C" localSheetId="9">'[17]p395fao'!$B$77</definedName>
    <definedName name="\C" localSheetId="10">'[17]p395fao'!$B$77</definedName>
    <definedName name="\C">#REF!</definedName>
    <definedName name="\D" localSheetId="5">'[10]19.11-12'!$B$51</definedName>
    <definedName name="\D">'[3]p395fao'!$B$79</definedName>
    <definedName name="\G" localSheetId="0">'[3]p395fao'!#REF!</definedName>
    <definedName name="\G" localSheetId="1">'[3]p395fao'!#REF!</definedName>
    <definedName name="\G" localSheetId="2">'[3]p395fao'!#REF!</definedName>
    <definedName name="\G" localSheetId="3">'[3]p395fao'!#REF!</definedName>
    <definedName name="\G" localSheetId="4">'[3]p395fao'!#REF!</definedName>
    <definedName name="\G" localSheetId="5">'[17]p395fao'!#REF!</definedName>
    <definedName name="\G" localSheetId="6">'[3]p395fao'!#REF!</definedName>
    <definedName name="\G" localSheetId="7">'[17]p395fao'!#REF!</definedName>
    <definedName name="\G" localSheetId="8">'[17]p395fao'!#REF!</definedName>
    <definedName name="\G" localSheetId="9">'[17]p395fao'!#REF!</definedName>
    <definedName name="\G" localSheetId="10">'[17]p395fao'!#REF!</definedName>
    <definedName name="\G">#REF!</definedName>
    <definedName name="\I" localSheetId="5">#REF!</definedName>
    <definedName name="\I">#REF!</definedName>
    <definedName name="\L" localSheetId="5">'[10]19.11-12'!$B$53</definedName>
    <definedName name="\L">'[3]p395fao'!$B$81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>#REF!</definedName>
    <definedName name="\T" localSheetId="5">'[8]GANADE10'!$B$90</definedName>
    <definedName name="\T">'[3]19.18-19'!#REF!</definedName>
    <definedName name="\x">'[16]Arlleg01'!$IR$8190</definedName>
    <definedName name="\z">'[16]Arlleg01'!$IR$8190</definedName>
    <definedName name="__123Graph_A" localSheetId="5" hidden="1">'[10]19.14-15'!$B$34:$B$37</definedName>
    <definedName name="__123Graph_A" hidden="1">'[3]p399fao'!#REF!</definedName>
    <definedName name="__123Graph_ACurrent" localSheetId="5" hidden="1">'[10]19.14-15'!$B$34:$B$37</definedName>
    <definedName name="__123Graph_ACurrent" hidden="1">'[3]p399fao'!#REF!</definedName>
    <definedName name="__123Graph_AGrßfico1" localSheetId="5" hidden="1">'[10]19.14-15'!$B$34:$B$37</definedName>
    <definedName name="__123Graph_AGrßfico1" hidden="1">'[3]p399fao'!#REF!</definedName>
    <definedName name="__123Graph_B" localSheetId="0" hidden="1">'[3]p399fao'!#REF!</definedName>
    <definedName name="__123Graph_B" localSheetId="1" hidden="1">'[3]p399fao'!#REF!</definedName>
    <definedName name="__123Graph_B" localSheetId="2" hidden="1">'[3]p399fao'!#REF!</definedName>
    <definedName name="__123Graph_B" localSheetId="3" hidden="1">'[3]p399fao'!#REF!</definedName>
    <definedName name="__123Graph_B" localSheetId="4" hidden="1">'[3]p399fao'!#REF!</definedName>
    <definedName name="__123Graph_B" localSheetId="5" hidden="1">'[17]p399fao'!#REF!</definedName>
    <definedName name="__123Graph_B" localSheetId="6" hidden="1">'[3]p399fao'!#REF!</definedName>
    <definedName name="__123Graph_B" localSheetId="7" hidden="1">'[17]p399fao'!#REF!</definedName>
    <definedName name="__123Graph_B" localSheetId="8" hidden="1">'[17]p399fao'!#REF!</definedName>
    <definedName name="__123Graph_B" localSheetId="9" hidden="1">'[17]p399fao'!#REF!</definedName>
    <definedName name="__123Graph_B" localSheetId="10" hidden="1">'[17]p399fao'!#REF!</definedName>
    <definedName name="__123Graph_B" hidden="1">'[1]p122'!#REF!</definedName>
    <definedName name="__123Graph_BCurrent" localSheetId="5" hidden="1">'[10]19.14-15'!#REF!</definedName>
    <definedName name="__123Graph_BCurrent" hidden="1">'[3]p399fao'!#REF!</definedName>
    <definedName name="__123Graph_BGrßfico1" localSheetId="5" hidden="1">'[10]19.14-15'!#REF!</definedName>
    <definedName name="__123Graph_BGrßfico1" hidden="1">'[3]p399fao'!#REF!</definedName>
    <definedName name="__123Graph_C" localSheetId="5" hidden="1">'[10]19.14-15'!$C$34:$C$37</definedName>
    <definedName name="__123Graph_C" hidden="1">'[3]p399fao'!#REF!</definedName>
    <definedName name="__123Graph_CCurrent" localSheetId="5" hidden="1">'[10]19.14-15'!$C$34:$C$37</definedName>
    <definedName name="__123Graph_CCurrent" hidden="1">'[3]p399fao'!#REF!</definedName>
    <definedName name="__123Graph_CGrßfico1" localSheetId="5" hidden="1">'[10]19.14-15'!$C$34:$C$37</definedName>
    <definedName name="__123Graph_CGrßfico1" hidden="1">'[3]p399fao'!#REF!</definedName>
    <definedName name="__123Graph_D" localSheetId="0" hidden="1">'[3]p399fao'!#REF!</definedName>
    <definedName name="__123Graph_D" localSheetId="1" hidden="1">'[3]p399fao'!#REF!</definedName>
    <definedName name="__123Graph_D" localSheetId="2" hidden="1">'[3]p399fao'!#REF!</definedName>
    <definedName name="__123Graph_D" localSheetId="3" hidden="1">'[3]p399fao'!#REF!</definedName>
    <definedName name="__123Graph_D" localSheetId="4" hidden="1">'[3]p399fao'!#REF!</definedName>
    <definedName name="__123Graph_D" localSheetId="5" hidden="1">'[17]p399fao'!#REF!</definedName>
    <definedName name="__123Graph_D" localSheetId="6" hidden="1">'[3]p399fao'!#REF!</definedName>
    <definedName name="__123Graph_D" localSheetId="7" hidden="1">'[17]p399fao'!#REF!</definedName>
    <definedName name="__123Graph_D" localSheetId="8" hidden="1">'[17]p399fao'!#REF!</definedName>
    <definedName name="__123Graph_D" localSheetId="9" hidden="1">'[17]p399fao'!#REF!</definedName>
    <definedName name="__123Graph_D" localSheetId="10" hidden="1">'[17]p399fao'!#REF!</definedName>
    <definedName name="__123Graph_D" hidden="1">'[1]p122'!#REF!</definedName>
    <definedName name="__123Graph_DCurrent" localSheetId="5" hidden="1">'[10]19.14-15'!#REF!</definedName>
    <definedName name="__123Graph_DCurrent" hidden="1">'[3]p399fao'!#REF!</definedName>
    <definedName name="__123Graph_DGrßfico1" localSheetId="5" hidden="1">'[10]19.14-15'!#REF!</definedName>
    <definedName name="__123Graph_DGrßfico1" hidden="1">'[3]p399fao'!#REF!</definedName>
    <definedName name="__123Graph_E" localSheetId="5" hidden="1">'[10]19.14-15'!$D$34:$D$37</definedName>
    <definedName name="__123Graph_E" hidden="1">'[3]p399fao'!#REF!</definedName>
    <definedName name="__123Graph_ECurrent" localSheetId="5" hidden="1">'[10]19.14-15'!$D$34:$D$37</definedName>
    <definedName name="__123Graph_ECurrent" hidden="1">'[3]p399fao'!#REF!</definedName>
    <definedName name="__123Graph_EGrßfico1" localSheetId="5" hidden="1">'[10]19.14-15'!$D$34:$D$37</definedName>
    <definedName name="__123Graph_EGrßfico1" hidden="1">'[3]p399fao'!#REF!</definedName>
    <definedName name="__123Graph_F" localSheetId="0" hidden="1">'[3]p399fao'!#REF!</definedName>
    <definedName name="__123Graph_F" localSheetId="1" hidden="1">'[3]p399fao'!#REF!</definedName>
    <definedName name="__123Graph_F" localSheetId="2" hidden="1">'[3]p399fao'!#REF!</definedName>
    <definedName name="__123Graph_F" localSheetId="3" hidden="1">'[3]p399fao'!#REF!</definedName>
    <definedName name="__123Graph_F" localSheetId="4" hidden="1">'[3]p399fao'!#REF!</definedName>
    <definedName name="__123Graph_F" localSheetId="5" hidden="1">'[17]p399fao'!#REF!</definedName>
    <definedName name="__123Graph_F" localSheetId="6" hidden="1">'[3]p399fao'!#REF!</definedName>
    <definedName name="__123Graph_F" localSheetId="7" hidden="1">'[17]p399fao'!#REF!</definedName>
    <definedName name="__123Graph_F" localSheetId="8" hidden="1">'[17]p399fao'!#REF!</definedName>
    <definedName name="__123Graph_F" localSheetId="9" hidden="1">'[17]p399fao'!#REF!</definedName>
    <definedName name="__123Graph_F" localSheetId="10" hidden="1">'[17]p399fao'!#REF!</definedName>
    <definedName name="__123Graph_F" hidden="1">'[1]p122'!#REF!</definedName>
    <definedName name="__123Graph_FCurrent" localSheetId="5" hidden="1">'[10]19.14-15'!#REF!</definedName>
    <definedName name="__123Graph_FCurrent" hidden="1">'[3]p399fao'!#REF!</definedName>
    <definedName name="__123Graph_FGrßfico1" localSheetId="5" hidden="1">'[10]19.14-15'!#REF!</definedName>
    <definedName name="__123Graph_FGrßfico1" hidden="1">'[3]p399fao'!#REF!</definedName>
    <definedName name="__123Graph_X" localSheetId="0" hidden="1">'[3]p399fao'!#REF!</definedName>
    <definedName name="__123Graph_X" localSheetId="1" hidden="1">'[3]p399fao'!#REF!</definedName>
    <definedName name="__123Graph_X" localSheetId="2" hidden="1">'[3]p399fao'!#REF!</definedName>
    <definedName name="__123Graph_X" localSheetId="3" hidden="1">'[3]p399fao'!#REF!</definedName>
    <definedName name="__123Graph_X" localSheetId="4" hidden="1">'[3]p399fao'!#REF!</definedName>
    <definedName name="__123Graph_X" localSheetId="5" hidden="1">'[17]p399fao'!#REF!</definedName>
    <definedName name="__123Graph_X" localSheetId="6" hidden="1">'[3]p399fao'!#REF!</definedName>
    <definedName name="__123Graph_X" localSheetId="7" hidden="1">'[17]p399fao'!#REF!</definedName>
    <definedName name="__123Graph_X" localSheetId="8" hidden="1">'[17]p399fao'!#REF!</definedName>
    <definedName name="__123Graph_X" localSheetId="9" hidden="1">'[17]p399fao'!#REF!</definedName>
    <definedName name="__123Graph_X" localSheetId="10" hidden="1">'[17]p399fao'!#REF!</definedName>
    <definedName name="__123Graph_X" hidden="1">'[1]p122'!#REF!</definedName>
    <definedName name="__123Graph_XCurrent" localSheetId="5" hidden="1">'[10]19.14-15'!#REF!</definedName>
    <definedName name="__123Graph_XCurrent" hidden="1">'[3]p399fao'!#REF!</definedName>
    <definedName name="__123Graph_XGrßfico1" localSheetId="5" hidden="1">'[10]19.14-15'!#REF!</definedName>
    <definedName name="__123Graph_XGrßfico1" hidden="1">'[3]p399fao'!#REF!</definedName>
    <definedName name="A_impresión_IM" localSheetId="5">#REF!</definedName>
    <definedName name="A_impresión_IM">#REF!</definedName>
    <definedName name="alk" localSheetId="5">'[10]19.11-12'!$B$53</definedName>
    <definedName name="alk">'[5]19.11-12'!$B$53</definedName>
    <definedName name="_xlnm.Print_Area" localSheetId="0">'23.1'!$A$1:$F$51</definedName>
    <definedName name="_xlnm.Print_Area" localSheetId="1">'23.2 (04)'!$A$1:$F$85</definedName>
    <definedName name="_xlnm.Print_Area" localSheetId="2">'23.2 (05)'!$A$1:$F$85</definedName>
    <definedName name="_xlnm.Print_Area" localSheetId="3">'23.3 (04)'!$A$1:$F$85</definedName>
    <definedName name="_xlnm.Print_Area" localSheetId="4">'23.3 (05)'!$A$1:$F$85</definedName>
    <definedName name="_xlnm.Print_Area" localSheetId="5">'23.4'!$A$1:$E$52</definedName>
    <definedName name="_xlnm.Print_Area" localSheetId="6">'23.5'!$A$1:$J$30</definedName>
    <definedName name="_xlnm.Print_Area" localSheetId="8">'23.7'!$A$1:$F$24</definedName>
    <definedName name="_xlnm.Print_Area" localSheetId="9">'23.8'!$A$1:$I$56</definedName>
    <definedName name="_xlnm.Print_Area" localSheetId="10">'23.9'!$A$1:$I$55</definedName>
    <definedName name="balan.xls" hidden="1">'[15]7.24'!$D$6:$D$27</definedName>
    <definedName name="DatosExternos_1" localSheetId="1">'23.2 (04)'!$B$7:$F$84</definedName>
    <definedName name="DatosExternos_1" localSheetId="4">'23.3 (05)'!$B$7:$F$84</definedName>
    <definedName name="DatosExternos_2" localSheetId="2">'23.2 (05)'!$B$7:$F$84</definedName>
    <definedName name="DatosExternos_3" localSheetId="3">'23.3 (04)'!$B$7:$F$84</definedName>
    <definedName name="DatosExternos76" localSheetId="2">'23.2 (05)'!$B$7:$F$84</definedName>
    <definedName name="DatosExternos76">'23.2 (04)'!$B$7:$F$84</definedName>
    <definedName name="DatosExternos78_1" localSheetId="4">'23.3 (05)'!$B$7:$F$84</definedName>
    <definedName name="DatosExternos78_1">'23.3 (04)'!$B$7:$F$84</definedName>
    <definedName name="GUION" localSheetId="5">#REF!</definedName>
    <definedName name="GUION">#REF!</definedName>
    <definedName name="Imprimir_área_IM" localSheetId="0">'[2]GANADE15'!$A$35:$AG$39</definedName>
    <definedName name="Imprimir_área_IM" localSheetId="1">'[2]GANADE15'!$A$35:$AG$39</definedName>
    <definedName name="Imprimir_área_IM" localSheetId="2">'[2]GANADE15'!$A$35:$AG$39</definedName>
    <definedName name="Imprimir_área_IM" localSheetId="3">'[2]GANADE15'!$A$35:$AG$39</definedName>
    <definedName name="Imprimir_área_IM" localSheetId="4">'[2]GANADE15'!$A$35:$AG$39</definedName>
    <definedName name="Imprimir_área_IM" localSheetId="5">'[18]GANADE15'!$A$35:$AG$39</definedName>
    <definedName name="Imprimir_área_IM" localSheetId="6">'[2]GANADE15'!$A$35:$AG$39</definedName>
    <definedName name="Imprimir_área_IM" localSheetId="7">'[18]GANADE15'!$A$35:$AG$39</definedName>
    <definedName name="Imprimir_área_IM" localSheetId="8">'[18]GANADE15'!$A$35:$AG$39</definedName>
    <definedName name="Imprimir_área_IM" localSheetId="9">'[18]GANADE15'!$A$35:$AG$39</definedName>
    <definedName name="Imprimir_área_IM" localSheetId="10">'[18]GANADE15'!$A$35:$AG$39</definedName>
    <definedName name="Imprimir_área_IM">#REF!</definedName>
    <definedName name="kk" localSheetId="5" hidden="1">'[17]19.14-15'!#REF!</definedName>
    <definedName name="kk" hidden="1">'[3]19.14-15'!#REF!</definedName>
    <definedName name="kkjkj" localSheetId="5">#REF!</definedName>
    <definedName name="kkjkj">#REF!</definedName>
    <definedName name="p421" localSheetId="5">'[11]CARNE1'!$B$44</definedName>
    <definedName name="p421">'[4]CARNE1'!$B$44</definedName>
    <definedName name="p431" localSheetId="5" hidden="1">'[11]CARNE7'!$G$11:$G$93</definedName>
    <definedName name="p431" hidden="1">'[4]CARNE7'!$G$11:$G$93</definedName>
    <definedName name="p7" localSheetId="5" hidden="1">'[17]19.14-15'!#REF!</definedName>
    <definedName name="p7" hidden="1">'[3]19.14-15'!#REF!</definedName>
    <definedName name="PEP" localSheetId="5">'[12]GANADE1'!$B$79</definedName>
    <definedName name="PEP">'[2]GANADE1'!$B$79</definedName>
    <definedName name="PEP1" localSheetId="5">'[13]19.11-12'!$B$51</definedName>
    <definedName name="PEP1">'[3]19.11-12'!$B$51</definedName>
    <definedName name="PEP2" localSheetId="5">'[12]GANADE1'!$B$75</definedName>
    <definedName name="PEP2">'[2]GANADE1'!$B$75</definedName>
    <definedName name="PEP3" localSheetId="5">'[13]19.11-12'!$B$53</definedName>
    <definedName name="PEP3">'[3]19.11-12'!$B$53</definedName>
    <definedName name="PEP4" localSheetId="5" hidden="1">'[13]19.14-15'!$B$34:$B$37</definedName>
    <definedName name="PEP4" hidden="1">'[3]19.14-15'!$B$34:$B$37</definedName>
    <definedName name="PP1" localSheetId="5">'[12]GANADE1'!$B$77</definedName>
    <definedName name="PP1">'[2]GANADE1'!$B$77</definedName>
    <definedName name="PP10" localSheetId="5" hidden="1">'[13]19.14-15'!$C$34:$C$37</definedName>
    <definedName name="PP10" hidden="1">'[3]19.14-15'!#REF!</definedName>
    <definedName name="PP11" localSheetId="5" hidden="1">'[13]19.14-15'!$C$34:$C$37</definedName>
    <definedName name="PP11" hidden="1">'[3]19.14-15'!#REF!</definedName>
    <definedName name="PP12" localSheetId="5" hidden="1">'[13]19.14-15'!$C$34:$C$37</definedName>
    <definedName name="PP12" hidden="1">'[3]19.14-15'!$C$34:$C$37</definedName>
    <definedName name="PP13" localSheetId="5" hidden="1">'[13]19.14-15'!#REF!</definedName>
    <definedName name="PP13" hidden="1">'[3]19.14-15'!$C$34:$C$37</definedName>
    <definedName name="PP14" localSheetId="5" hidden="1">'[13]19.14-15'!#REF!</definedName>
    <definedName name="PP14" hidden="1">'[3]19.14-15'!$C$34:$C$37</definedName>
    <definedName name="PP15" localSheetId="5" hidden="1">'[13]19.14-15'!#REF!</definedName>
    <definedName name="PP15" hidden="1">'[3]19.14-15'!#REF!</definedName>
    <definedName name="PP16" localSheetId="5" hidden="1">'[13]19.14-15'!$D$34:$D$37</definedName>
    <definedName name="PP16" hidden="1">'[3]19.14-15'!#REF!</definedName>
    <definedName name="PP17" localSheetId="5" hidden="1">'[13]19.14-15'!$D$34:$D$37</definedName>
    <definedName name="PP17" hidden="1">'[3]19.14-15'!#REF!</definedName>
    <definedName name="pp18" localSheetId="5" hidden="1">'[13]19.14-15'!$D$34:$D$37</definedName>
    <definedName name="PP18" hidden="1">'[3]19.14-15'!$D$34:$D$37</definedName>
    <definedName name="pp19" localSheetId="5" hidden="1">'[13]19.14-15'!#REF!</definedName>
    <definedName name="PP19" hidden="1">'[3]19.14-15'!$D$34:$D$37</definedName>
    <definedName name="PP2" localSheetId="5">'[13]19.22'!#REF!</definedName>
    <definedName name="PP2">'[3]19.22'!#REF!</definedName>
    <definedName name="PP20" localSheetId="5" hidden="1">'[13]19.14-15'!#REF!</definedName>
    <definedName name="PP20" hidden="1">'[3]19.14-15'!$D$34:$D$37</definedName>
    <definedName name="PP21" localSheetId="5" hidden="1">'[13]19.14-15'!#REF!</definedName>
    <definedName name="PP21" hidden="1">'[3]19.14-15'!#REF!</definedName>
    <definedName name="PP22" localSheetId="5" hidden="1">'[13]19.14-15'!#REF!</definedName>
    <definedName name="PP22" hidden="1">'[3]19.14-15'!#REF!</definedName>
    <definedName name="pp23" localSheetId="5" hidden="1">'[13]19.14-15'!#REF!</definedName>
    <definedName name="PP23" hidden="1">'[3]19.14-15'!#REF!</definedName>
    <definedName name="pp24" localSheetId="5" hidden="1">'[13]19.14-15'!#REF!</definedName>
    <definedName name="PP24" hidden="1">'[3]19.14-15'!#REF!</definedName>
    <definedName name="pp25" localSheetId="5" hidden="1">'[13]19.14-15'!#REF!</definedName>
    <definedName name="PP25" hidden="1">'[3]19.14-15'!#REF!</definedName>
    <definedName name="pp26" localSheetId="5" hidden="1">'[13]19.14-15'!#REF!</definedName>
    <definedName name="PP26" hidden="1">'[3]19.14-15'!#REF!</definedName>
    <definedName name="pp27" localSheetId="5" hidden="1">'[13]19.14-15'!#REF!</definedName>
    <definedName name="pp27" hidden="1">'[3]19.14-15'!#REF!</definedName>
    <definedName name="PP3" localSheetId="5">'[12]GANADE1'!$B$79</definedName>
    <definedName name="PP3">'[2]GANADE1'!$B$79</definedName>
    <definedName name="PP4" localSheetId="5">'[13]19.11-12'!$B$51</definedName>
    <definedName name="pp4">'[2]GANADE1'!$B$75</definedName>
    <definedName name="PP5" localSheetId="5" hidden="1">'[13]19.14-15'!$B$34:$B$37</definedName>
    <definedName name="PP5">'[3]19.11-12'!$B$53</definedName>
    <definedName name="PP6" localSheetId="5" hidden="1">'[13]19.14-15'!$B$34:$B$37</definedName>
    <definedName name="PP6" hidden="1">'[3]19.14-15'!$B$34:$B$37</definedName>
    <definedName name="PP7" localSheetId="5" hidden="1">'[13]19.14-15'!#REF!</definedName>
    <definedName name="PP7" hidden="1">'[3]19.14-15'!$B$34:$B$37</definedName>
    <definedName name="PP8" localSheetId="5" hidden="1">'[13]19.14-15'!#REF!</definedName>
    <definedName name="PP8" hidden="1">'[3]19.14-15'!$B$34:$B$37</definedName>
    <definedName name="PP9" localSheetId="5" hidden="1">'[13]19.14-15'!#REF!</definedName>
    <definedName name="PP9" hidden="1">'[3]19.14-15'!#REF!</definedName>
    <definedName name="RUTINA" localSheetId="5">#REF!</definedName>
    <definedName name="RUTINA">#REF!</definedName>
    <definedName name="TABLE" localSheetId="7">'23.6'!$A$8:$F$14</definedName>
    <definedName name="TABLE" localSheetId="8">'23.7'!#REF!</definedName>
    <definedName name="TABLE_2" localSheetId="7">'23.6'!#REF!</definedName>
    <definedName name="TABLE_2" localSheetId="8">'23.7'!$A$8:$F$14</definedName>
  </definedNames>
  <calcPr fullCalcOnLoad="1"/>
</workbook>
</file>

<file path=xl/sharedStrings.xml><?xml version="1.0" encoding="utf-8"?>
<sst xmlns="http://schemas.openxmlformats.org/spreadsheetml/2006/main" count="1328" uniqueCount="160">
  <si>
    <t>LANA Y PIELES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</si>
  <si>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</si>
  <si>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</si>
  <si>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</si>
  <si>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</si>
  <si>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</si>
  <si>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</si>
  <si>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</si>
  <si>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Total</t>
  </si>
  <si>
    <t>Producción de lana (toneladas)</t>
  </si>
  <si>
    <t>Importaciones</t>
  </si>
  <si>
    <t>Exportaciones</t>
  </si>
  <si>
    <t>MUNDO</t>
  </si>
  <si>
    <t>–</t>
  </si>
  <si>
    <t/>
  </si>
  <si>
    <t xml:space="preserve"> Países con Solicitud de Adhesión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</si>
  <si>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</si>
  <si>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</si>
  <si>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</si>
  <si>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</si>
  <si>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</si>
  <si>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Nueva Zelanda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</si>
  <si>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</si>
  <si>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</si>
  <si>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</si>
  <si>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</si>
  <si>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</si>
  <si>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Brasil</t>
  </si>
  <si>
    <t xml:space="preserve"> Islandia</t>
  </si>
  <si>
    <t xml:space="preserve"> Noruega</t>
  </si>
  <si>
    <t xml:space="preserve"> Méjico</t>
  </si>
  <si>
    <t>Peletería</t>
  </si>
  <si>
    <t>De bovino y equino</t>
  </si>
  <si>
    <t>De ovino</t>
  </si>
  <si>
    <t>De caprino</t>
  </si>
  <si>
    <t>Otros</t>
  </si>
  <si>
    <t>en bruto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</si>
  <si>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</si>
  <si>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</si>
  <si>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</si>
  <si>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</si>
  <si>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</si>
  <si>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</si>
  <si>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</si>
  <si>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</si>
  <si>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</si>
  <si>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</si>
  <si>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</si>
  <si>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</si>
  <si>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</si>
  <si>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</si>
  <si>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</si>
  <si>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</si>
  <si>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</si>
  <si>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</si>
  <si>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</si>
  <si>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</si>
  <si>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</si>
  <si>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</si>
  <si>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</si>
  <si>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</si>
  <si>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</si>
  <si>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</si>
  <si>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</si>
  <si>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</si>
  <si>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</si>
  <si>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</si>
  <si>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</si>
  <si>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</si>
  <si>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</si>
  <si>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</si>
  <si>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</si>
  <si>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</si>
  <si>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</si>
  <si>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</si>
  <si>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</si>
  <si>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</si>
  <si>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</si>
  <si>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</si>
  <si>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</si>
  <si>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</si>
  <si>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</si>
  <si>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</si>
  <si>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</si>
  <si>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</si>
  <si>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</si>
  <si>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</si>
  <si>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</si>
  <si>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</si>
  <si>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</si>
  <si>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</si>
  <si>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</si>
  <si>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</si>
  <si>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</si>
  <si>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>Cueros sangre de equino</t>
  </si>
  <si>
    <t xml:space="preserve">   Sacrificios controlados</t>
  </si>
  <si>
    <t>Pieles sin lana y secas de ovino</t>
  </si>
  <si>
    <t>Pieles secas de caprino</t>
  </si>
  <si>
    <t>De bovinos y equinos</t>
  </si>
  <si>
    <t>OTROS PAISES DEL MUNDO</t>
  </si>
  <si>
    <t>PAISES DE EUROPA</t>
  </si>
  <si>
    <t xml:space="preserve"> Suiza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</si>
  <si>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Lana sin lavar.</t>
    </r>
  </si>
  <si>
    <r>
      <t xml:space="preserve"> 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Lana sin cardar ni peinar.</t>
    </r>
  </si>
  <si>
    <t>TOTAL</t>
  </si>
  <si>
    <t>Mundo y países</t>
  </si>
  <si>
    <t>Corderos lechales</t>
  </si>
  <si>
    <t>Corderos pascuales</t>
  </si>
  <si>
    <t>Caprino mayor</t>
  </si>
  <si>
    <t xml:space="preserve">Exportación </t>
  </si>
  <si>
    <t xml:space="preserve"> 23.4.  LANA (SIN CARDAR Y SIN PEINAR): Comercio exterior de España (Toneladas)</t>
  </si>
  <si>
    <t>Fuente: Estadísticas de Comercio Exterior de España. Agencia Estatal de Administración Tributaria.</t>
  </si>
  <si>
    <t>Importación</t>
  </si>
  <si>
    <t xml:space="preserve">    Chivos</t>
  </si>
  <si>
    <t xml:space="preserve">    Cabritos lechales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</si>
  <si>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</si>
  <si>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</si>
  <si>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</si>
  <si>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</si>
  <si>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</si>
  <si>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</si>
  <si>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</si>
  <si>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</si>
  <si>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</si>
  <si>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</si>
  <si>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</si>
  <si>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</si>
  <si>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</si>
  <si>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</si>
  <si>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</si>
  <si>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</si>
  <si>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</si>
  <si>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</si>
  <si>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</si>
  <si>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</si>
  <si>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</si>
  <si>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</si>
  <si>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</si>
  <si>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</si>
  <si>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</si>
  <si>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</si>
  <si>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</si>
  <si>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</si>
  <si>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</si>
  <si>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precio, valor y comercio exterior</t>
  </si>
  <si>
    <t xml:space="preserve"> 23.1.  LANA: Serie histórica de animales esquilados,  producción</t>
  </si>
  <si>
    <t xml:space="preserve">    Terneras</t>
  </si>
  <si>
    <t xml:space="preserve">    Novillas</t>
  </si>
  <si>
    <t xml:space="preserve">    Vacas</t>
  </si>
  <si>
    <t xml:space="preserve">    Toros</t>
  </si>
  <si>
    <t>Ovino mayor</t>
  </si>
  <si>
    <t>23.2.  LANA: Análisis provincial del número de animales esquilados, 2004</t>
  </si>
  <si>
    <t>23.2.  LANA: Análisis provincial del número de animales esquilados, 2005</t>
  </si>
  <si>
    <t xml:space="preserve"> 23.5.  CUEROS Y PIELES: Producción de los últimos años</t>
  </si>
  <si>
    <t xml:space="preserve"> 23.6.  CUEROS, PIELES Y PELETERIA, EN BRUTO: Serie histórica de comercio exterior. Importaciones (Toneladas)</t>
  </si>
  <si>
    <t>23.3.  LANA: Análisis provincial de producción, 2004 (Toneladas)</t>
  </si>
  <si>
    <t>23.3.  LANA: Análisis provincial de producción, 2005 (Toneladas)</t>
  </si>
  <si>
    <t xml:space="preserve"> 23.7.  CUEROS, PIELES Y PELETERIA, EN BRUTO: Serie histórica de Comercio exterior. Exportaciones (Toneladas)</t>
  </si>
  <si>
    <t xml:space="preserve"> 23.8.  CUEROS Y PIELES: Comercio exterior de España. Importaciones. (Toneladas)</t>
  </si>
  <si>
    <t xml:space="preserve"> 23.9.  CUEROS Y PIELES: Comercio exterior de España. Exportaciones. (Toneladas)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</si>
</sst>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  <numFmt numFmtId="182" formatCode="#,##0__;\–#,##0__;;@__"/>
    <numFmt numFmtId="183" formatCode="#,##0__;\–#,##0__;0__;@__"/>
    <numFmt numFmtId="184" formatCode="#,##0.0_);\(#,##0.0\)"/>
    <numFmt numFmtId="185" formatCode="_-* #,##0.00\ [$€]_-;\-* #,##0.00\ [$€]_-;_-* &quot;-&quot;??\ [$€]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7" fontId="0" fillId="2" borderId="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left"/>
    </xf>
    <xf numFmtId="177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1" fontId="0" fillId="0" borderId="4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8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79" fontId="0" fillId="2" borderId="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176" fontId="7" fillId="2" borderId="10" xfId="0" applyNumberFormat="1" applyFont="1" applyFill="1" applyBorder="1" applyAlignment="1">
      <alignment horizontal="right"/>
    </xf>
    <xf numFmtId="179" fontId="7" fillId="2" borderId="10" xfId="0" applyNumberFormat="1" applyFont="1" applyFill="1" applyBorder="1" applyAlignment="1" quotePrefix="1">
      <alignment horizontal="right"/>
    </xf>
    <xf numFmtId="176" fontId="7" fillId="2" borderId="11" xfId="0" applyNumberFormat="1" applyFont="1" applyFill="1" applyBorder="1" applyAlignment="1">
      <alignment horizontal="right"/>
    </xf>
    <xf numFmtId="179" fontId="7" fillId="2" borderId="11" xfId="0" applyNumberFormat="1" applyFont="1" applyFill="1" applyBorder="1" applyAlignment="1" quotePrefix="1">
      <alignment horizontal="right"/>
    </xf>
    <xf numFmtId="0" fontId="7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2" fontId="0" fillId="2" borderId="0" xfId="0" applyNumberFormat="1" applyFont="1" applyFill="1" applyBorder="1" applyAlignment="1">
      <alignment horizontal="right"/>
    </xf>
    <xf numFmtId="182" fontId="0" fillId="2" borderId="14" xfId="0" applyNumberFormat="1" applyFont="1" applyFill="1" applyBorder="1" applyAlignment="1" applyProtection="1">
      <alignment horizontal="right"/>
      <protection/>
    </xf>
    <xf numFmtId="183" fontId="0" fillId="2" borderId="6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>
      <alignment horizontal="right"/>
    </xf>
    <xf numFmtId="182" fontId="0" fillId="2" borderId="1" xfId="0" applyNumberFormat="1" applyFont="1" applyFill="1" applyBorder="1" applyAlignment="1" applyProtection="1">
      <alignment horizontal="right"/>
      <protection/>
    </xf>
    <xf numFmtId="183" fontId="0" fillId="2" borderId="4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7" fillId="2" borderId="1" xfId="0" applyNumberFormat="1" applyFont="1" applyFill="1" applyBorder="1" applyAlignment="1" applyProtection="1">
      <alignment horizontal="right"/>
      <protection/>
    </xf>
    <xf numFmtId="183" fontId="7" fillId="2" borderId="4" xfId="0" applyNumberFormat="1" applyFont="1" applyFill="1" applyBorder="1" applyAlignment="1" applyProtection="1">
      <alignment horizontal="right"/>
      <protection/>
    </xf>
    <xf numFmtId="182" fontId="7" fillId="2" borderId="3" xfId="0" applyNumberFormat="1" applyFont="1" applyFill="1" applyBorder="1" applyAlignment="1">
      <alignment horizontal="right"/>
    </xf>
    <xf numFmtId="182" fontId="7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applyProtection="1" quotePrefix="1">
      <alignment horizontal="right"/>
      <protection/>
    </xf>
    <xf numFmtId="182" fontId="7" fillId="2" borderId="4" xfId="0" applyNumberFormat="1" applyFont="1" applyFill="1" applyBorder="1" applyAlignment="1" applyProtection="1" quotePrefix="1">
      <alignment horizontal="right"/>
      <protection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7" fillId="2" borderId="3" xfId="0" applyNumberFormat="1" applyFont="1" applyFill="1" applyBorder="1" applyAlignment="1" quotePrefix="1">
      <alignment horizontal="right"/>
    </xf>
    <xf numFmtId="182" fontId="7" fillId="2" borderId="0" xfId="0" applyNumberFormat="1" applyFont="1" applyFill="1" applyBorder="1" applyAlignment="1">
      <alignment horizontal="right"/>
    </xf>
    <xf numFmtId="182" fontId="7" fillId="2" borderId="13" xfId="0" applyNumberFormat="1" applyFont="1" applyFill="1" applyBorder="1" applyAlignment="1">
      <alignment horizontal="right"/>
    </xf>
    <xf numFmtId="183" fontId="7" fillId="2" borderId="7" xfId="0" applyNumberFormat="1" applyFont="1" applyFill="1" applyBorder="1" applyAlignment="1">
      <alignment horizontal="right"/>
    </xf>
    <xf numFmtId="182" fontId="7" fillId="2" borderId="5" xfId="0" applyNumberFormat="1" applyFont="1" applyFill="1" applyBorder="1" applyAlignment="1">
      <alignment horizontal="right"/>
    </xf>
    <xf numFmtId="182" fontId="0" fillId="2" borderId="13" xfId="0" applyNumberFormat="1" applyFont="1" applyFill="1" applyBorder="1" applyAlignment="1">
      <alignment horizontal="right"/>
    </xf>
    <xf numFmtId="183" fontId="0" fillId="2" borderId="7" xfId="0" applyNumberFormat="1" applyFont="1" applyFill="1" applyBorder="1" applyAlignment="1">
      <alignment horizontal="right"/>
    </xf>
    <xf numFmtId="182" fontId="0" fillId="2" borderId="5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177" fontId="0" fillId="0" borderId="1" xfId="0" applyNumberFormat="1" applyFont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7" fontId="0" fillId="0" borderId="1" xfId="22" applyNumberFormat="1" applyFont="1" applyBorder="1" applyProtection="1">
      <alignment/>
      <protection/>
    </xf>
    <xf numFmtId="0" fontId="0" fillId="2" borderId="4" xfId="0" applyFont="1" applyFill="1" applyBorder="1" applyAlignment="1">
      <alignment horizontal="left" indent="1"/>
    </xf>
    <xf numFmtId="176" fontId="0" fillId="0" borderId="0" xfId="0" applyNumberFormat="1" applyFont="1" applyAlignment="1">
      <alignment/>
    </xf>
    <xf numFmtId="37" fontId="0" fillId="0" borderId="1" xfId="23" applyFont="1" applyBorder="1">
      <alignment/>
      <protection/>
    </xf>
    <xf numFmtId="37" fontId="0" fillId="0" borderId="1" xfId="23" applyNumberFormat="1" applyFont="1" applyBorder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79" fontId="7" fillId="2" borderId="1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1" fontId="7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182" fontId="0" fillId="2" borderId="1" xfId="0" applyNumberFormat="1" applyFont="1" applyFill="1" applyBorder="1" applyAlignment="1">
      <alignment horizontal="right"/>
    </xf>
    <xf numFmtId="183" fontId="0" fillId="2" borderId="4" xfId="0" applyNumberFormat="1" applyFont="1" applyFill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3" fontId="0" fillId="0" borderId="3" xfId="24" applyNumberFormat="1" applyFont="1" applyFill="1" applyBorder="1" applyProtection="1">
      <alignment/>
      <protection/>
    </xf>
    <xf numFmtId="37" fontId="0" fillId="0" borderId="3" xfId="22" applyNumberFormat="1" applyFont="1" applyBorder="1" applyProtection="1">
      <alignment/>
      <protection/>
    </xf>
    <xf numFmtId="37" fontId="0" fillId="0" borderId="3" xfId="23" applyNumberFormat="1" applyFont="1" applyBorder="1" applyProtection="1">
      <alignment/>
      <protection/>
    </xf>
    <xf numFmtId="0" fontId="0" fillId="2" borderId="12" xfId="0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right"/>
    </xf>
    <xf numFmtId="37" fontId="0" fillId="0" borderId="0" xfId="22" applyFont="1" applyBorder="1">
      <alignment/>
      <protection/>
    </xf>
    <xf numFmtId="37" fontId="0" fillId="0" borderId="1" xfId="22" applyFont="1" applyBorder="1">
      <alignment/>
      <protection/>
    </xf>
    <xf numFmtId="37" fontId="0" fillId="0" borderId="3" xfId="22" applyFont="1" applyBorder="1">
      <alignment/>
      <protection/>
    </xf>
    <xf numFmtId="182" fontId="7" fillId="2" borderId="3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/>
    </xf>
    <xf numFmtId="182" fontId="0" fillId="2" borderId="13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7" fontId="0" fillId="0" borderId="13" xfId="22" applyNumberFormat="1" applyFont="1" applyBorder="1" applyProtection="1">
      <alignment/>
      <protection/>
    </xf>
    <xf numFmtId="37" fontId="0" fillId="0" borderId="11" xfId="22" applyNumberFormat="1" applyFont="1" applyBorder="1" applyProtection="1">
      <alignment/>
      <protection/>
    </xf>
    <xf numFmtId="37" fontId="0" fillId="0" borderId="1" xfId="22" applyNumberFormat="1" applyFont="1" applyBorder="1" applyAlignment="1" applyProtection="1">
      <alignment horizontal="right"/>
      <protection/>
    </xf>
    <xf numFmtId="37" fontId="7" fillId="0" borderId="1" xfId="22" applyNumberFormat="1" applyFont="1" applyBorder="1" applyAlignment="1" applyProtection="1">
      <alignment horizontal="right"/>
      <protection/>
    </xf>
    <xf numFmtId="37" fontId="0" fillId="0" borderId="3" xfId="22" applyNumberFormat="1" applyFont="1" applyBorder="1" applyAlignment="1" applyProtection="1">
      <alignment horizontal="right"/>
      <protection/>
    </xf>
    <xf numFmtId="1" fontId="0" fillId="0" borderId="0" xfId="0" applyNumberFormat="1" applyFill="1" applyBorder="1" applyAlignment="1">
      <alignment/>
    </xf>
    <xf numFmtId="37" fontId="0" fillId="0" borderId="13" xfId="22" applyNumberFormat="1" applyFont="1" applyBorder="1" applyAlignment="1" applyProtection="1">
      <alignment horizontal="right"/>
      <protection/>
    </xf>
    <xf numFmtId="37" fontId="0" fillId="0" borderId="11" xfId="22" applyNumberFormat="1" applyFont="1" applyBorder="1" applyAlignment="1" applyProtection="1">
      <alignment horizontal="right"/>
      <protection/>
    </xf>
    <xf numFmtId="37" fontId="7" fillId="0" borderId="3" xfId="22" applyNumberFormat="1" applyFont="1" applyBorder="1" applyAlignment="1" applyProtection="1">
      <alignment horizontal="right"/>
      <protection/>
    </xf>
    <xf numFmtId="37" fontId="0" fillId="0" borderId="0" xfId="22" applyNumberFormat="1" applyFont="1" applyBorder="1" applyAlignment="1" applyProtection="1">
      <alignment horizontal="right"/>
      <protection/>
    </xf>
    <xf numFmtId="177" fontId="0" fillId="2" borderId="1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Normal_CARNE15" xfId="23"/>
    <cellStyle name="Normal_CARNE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9"/>
  <sheetViews>
    <sheetView showGridLines="0" zoomScale="75" zoomScaleNormal="75" workbookViewId="0" topLeftCell="A1">
      <selection activeCell="J11" sqref="J11"/>
    </sheetView>
  </sheetViews>
  <sheetFormatPr defaultColWidth="11.421875" defaultRowHeight="12.75"/>
  <cols>
    <col min="1" max="1" width="11.57421875" style="2" customWidth="1"/>
    <col min="2" max="6" width="12.28125" style="2" customWidth="1"/>
    <col min="7" max="15" width="11.140625" style="2" customWidth="1"/>
    <col min="16" max="16384" width="11.421875" style="2" customWidth="1"/>
  </cols>
  <sheetData>
    <row r="1" spans="1:6" s="1" customFormat="1" ht="18">
      <c r="A1" s="148" t="s">
        <v>0</v>
      </c>
      <c r="B1" s="148"/>
      <c r="C1" s="148"/>
      <c r="D1" s="148"/>
      <c r="E1" s="148"/>
      <c r="F1" s="148"/>
    </row>
    <row r="3" spans="1:6" ht="15">
      <c r="A3" s="152" t="s">
        <v>145</v>
      </c>
      <c r="B3" s="152"/>
      <c r="C3" s="152"/>
      <c r="D3" s="152"/>
      <c r="E3" s="152"/>
      <c r="F3" s="152"/>
    </row>
    <row r="4" spans="1:6" ht="15">
      <c r="A4" s="152" t="s">
        <v>144</v>
      </c>
      <c r="B4" s="152"/>
      <c r="C4" s="152"/>
      <c r="D4" s="152"/>
      <c r="E4" s="152"/>
      <c r="F4" s="152"/>
    </row>
    <row r="5" spans="1:6" ht="15.75" thickBot="1">
      <c r="A5" s="149"/>
      <c r="B5" s="149"/>
      <c r="C5" s="149"/>
      <c r="D5" s="149"/>
      <c r="E5" s="149"/>
      <c r="F5" s="149"/>
    </row>
    <row r="6" spans="1:6" ht="12.75">
      <c r="A6" s="98"/>
      <c r="B6" s="150" t="s">
        <v>1</v>
      </c>
      <c r="C6" s="151"/>
      <c r="D6" s="151"/>
      <c r="E6" s="151"/>
      <c r="F6" s="151"/>
    </row>
    <row r="7" spans="1:6" ht="12.75">
      <c r="A7" s="4" t="s">
        <v>2</v>
      </c>
      <c r="B7" s="153" t="s">
        <v>3</v>
      </c>
      <c r="C7" s="154"/>
      <c r="D7" s="155"/>
      <c r="E7" s="5"/>
      <c r="F7" s="6"/>
    </row>
    <row r="8" spans="1:6" ht="13.5" thickBot="1">
      <c r="A8" s="66"/>
      <c r="B8" s="67" t="s">
        <v>4</v>
      </c>
      <c r="C8" s="67" t="s">
        <v>5</v>
      </c>
      <c r="D8" s="67" t="s">
        <v>6</v>
      </c>
      <c r="E8" s="67" t="s">
        <v>7</v>
      </c>
      <c r="F8" s="67" t="s">
        <v>8</v>
      </c>
    </row>
    <row r="9" spans="1:6" ht="12.75">
      <c r="A9" s="8">
        <v>1990</v>
      </c>
      <c r="B9" s="9">
        <v>2532</v>
      </c>
      <c r="C9" s="9">
        <v>10924</v>
      </c>
      <c r="D9" s="9">
        <v>3650</v>
      </c>
      <c r="E9" s="10">
        <v>391</v>
      </c>
      <c r="F9" s="9">
        <v>17497</v>
      </c>
    </row>
    <row r="10" spans="1:6" ht="12.75">
      <c r="A10" s="8">
        <v>1991</v>
      </c>
      <c r="B10" s="9">
        <v>2322</v>
      </c>
      <c r="C10" s="9">
        <v>10561</v>
      </c>
      <c r="D10" s="9">
        <v>3918</v>
      </c>
      <c r="E10" s="10">
        <v>378</v>
      </c>
      <c r="F10" s="9">
        <v>17179</v>
      </c>
    </row>
    <row r="11" spans="1:6" ht="12.75">
      <c r="A11" s="8">
        <v>1992</v>
      </c>
      <c r="B11" s="9">
        <v>2361</v>
      </c>
      <c r="C11" s="9">
        <v>10445</v>
      </c>
      <c r="D11" s="9">
        <v>3800</v>
      </c>
      <c r="E11" s="10">
        <v>291</v>
      </c>
      <c r="F11" s="9">
        <v>16897</v>
      </c>
    </row>
    <row r="12" spans="1:6" ht="12.75">
      <c r="A12" s="8">
        <v>1993</v>
      </c>
      <c r="B12" s="9">
        <v>2657</v>
      </c>
      <c r="C12" s="9">
        <v>11046</v>
      </c>
      <c r="D12" s="9">
        <v>3912</v>
      </c>
      <c r="E12" s="10">
        <v>262</v>
      </c>
      <c r="F12" s="9">
        <v>17877</v>
      </c>
    </row>
    <row r="13" spans="1:6" ht="12.75">
      <c r="A13" s="8">
        <v>1994</v>
      </c>
      <c r="B13" s="9">
        <v>2647</v>
      </c>
      <c r="C13" s="9">
        <v>11432</v>
      </c>
      <c r="D13" s="9">
        <v>3835</v>
      </c>
      <c r="E13" s="10">
        <v>244</v>
      </c>
      <c r="F13" s="9">
        <v>18158</v>
      </c>
    </row>
    <row r="14" spans="1:6" ht="12.75">
      <c r="A14" s="8">
        <v>1995</v>
      </c>
      <c r="B14" s="9">
        <v>2734</v>
      </c>
      <c r="C14" s="9">
        <v>11450</v>
      </c>
      <c r="D14" s="9">
        <v>4017</v>
      </c>
      <c r="E14" s="10">
        <v>213</v>
      </c>
      <c r="F14" s="9">
        <v>18414</v>
      </c>
    </row>
    <row r="15" spans="1:6" ht="12.75">
      <c r="A15" s="11">
        <v>1996</v>
      </c>
      <c r="B15" s="10">
        <v>2996</v>
      </c>
      <c r="C15" s="10">
        <v>11335</v>
      </c>
      <c r="D15" s="12">
        <v>3862</v>
      </c>
      <c r="E15" s="12">
        <v>193</v>
      </c>
      <c r="F15" s="9">
        <v>18386</v>
      </c>
    </row>
    <row r="16" spans="1:6" ht="12.75">
      <c r="A16" s="11">
        <v>1997</v>
      </c>
      <c r="B16" s="10">
        <v>2990</v>
      </c>
      <c r="C16" s="10">
        <v>11668</v>
      </c>
      <c r="D16" s="10">
        <v>4180</v>
      </c>
      <c r="E16" s="10">
        <v>219</v>
      </c>
      <c r="F16" s="9">
        <v>19057</v>
      </c>
    </row>
    <row r="17" spans="1:6" ht="12.75">
      <c r="A17" s="8">
        <v>1998</v>
      </c>
      <c r="B17" s="10">
        <v>2865</v>
      </c>
      <c r="C17" s="10">
        <v>11398</v>
      </c>
      <c r="D17" s="10">
        <v>4170</v>
      </c>
      <c r="E17" s="10">
        <v>192</v>
      </c>
      <c r="F17" s="9">
        <v>18625</v>
      </c>
    </row>
    <row r="18" spans="1:6" ht="12.75">
      <c r="A18" s="8">
        <v>1999</v>
      </c>
      <c r="B18" s="10">
        <v>2808</v>
      </c>
      <c r="C18" s="10">
        <v>11206</v>
      </c>
      <c r="D18" s="12">
        <v>4260</v>
      </c>
      <c r="E18" s="12">
        <v>177</v>
      </c>
      <c r="F18" s="9">
        <v>18451</v>
      </c>
    </row>
    <row r="19" spans="1:6" s="13" customFormat="1" ht="12.75">
      <c r="A19" s="11">
        <v>2000</v>
      </c>
      <c r="B19" s="10">
        <v>2880.88443153403</v>
      </c>
      <c r="C19" s="10">
        <v>11477.6662551358</v>
      </c>
      <c r="D19" s="12">
        <v>4329.97242850511</v>
      </c>
      <c r="E19" s="12">
        <v>196.714168993535</v>
      </c>
      <c r="F19" s="9">
        <v>18885.2372841685</v>
      </c>
    </row>
    <row r="20" spans="1:6" s="13" customFormat="1" ht="12.75">
      <c r="A20" s="11">
        <v>2001</v>
      </c>
      <c r="B20" s="10">
        <v>2959.21456122699</v>
      </c>
      <c r="C20" s="10">
        <v>11768</v>
      </c>
      <c r="D20" s="12">
        <v>3952</v>
      </c>
      <c r="E20" s="12">
        <v>178.556144198484</v>
      </c>
      <c r="F20" s="9">
        <v>18858</v>
      </c>
    </row>
    <row r="21" spans="1:6" s="13" customFormat="1" ht="12.75">
      <c r="A21" s="8">
        <v>2002</v>
      </c>
      <c r="B21" s="10">
        <v>2888.819</v>
      </c>
      <c r="C21" s="10">
        <v>11364.203</v>
      </c>
      <c r="D21" s="12">
        <v>4111.396</v>
      </c>
      <c r="E21" s="12">
        <v>163.198</v>
      </c>
      <c r="F21" s="9">
        <v>18527.616</v>
      </c>
    </row>
    <row r="22" spans="1:6" s="13" customFormat="1" ht="12.75">
      <c r="A22" s="8">
        <v>2003</v>
      </c>
      <c r="B22" s="119">
        <v>2723.189</v>
      </c>
      <c r="C22" s="119">
        <v>10588.06608</v>
      </c>
      <c r="D22" s="119">
        <v>4267.86348</v>
      </c>
      <c r="E22" s="120">
        <v>165.635</v>
      </c>
      <c r="F22" s="71">
        <v>17744.75355</v>
      </c>
    </row>
    <row r="23" spans="1:6" s="13" customFormat="1" ht="12.75">
      <c r="A23" s="8">
        <v>2004</v>
      </c>
      <c r="B23" s="119">
        <v>3088.462</v>
      </c>
      <c r="C23" s="119">
        <v>10563.91838</v>
      </c>
      <c r="D23" s="119">
        <v>4563.58693</v>
      </c>
      <c r="E23" s="120">
        <v>157.74169</v>
      </c>
      <c r="F23" s="71">
        <v>18373.709</v>
      </c>
    </row>
    <row r="24" spans="1:6" s="13" customFormat="1" ht="13.5" thickBot="1">
      <c r="A24" s="16">
        <v>2005</v>
      </c>
      <c r="B24" s="91">
        <v>3057.351</v>
      </c>
      <c r="C24" s="91">
        <v>10709.95141</v>
      </c>
      <c r="D24" s="91">
        <v>4215.56862</v>
      </c>
      <c r="E24" s="92">
        <v>136.23820999999998</v>
      </c>
      <c r="F24" s="93">
        <v>18119.109239999998</v>
      </c>
    </row>
    <row r="25" spans="1:6" s="13" customFormat="1" ht="12.75">
      <c r="A25" s="3"/>
      <c r="B25" s="3"/>
      <c r="C25" s="3"/>
      <c r="D25" s="3"/>
      <c r="E25" s="3"/>
      <c r="F25" s="38"/>
    </row>
    <row r="26" spans="1:7" ht="12.75">
      <c r="A26" s="3"/>
      <c r="B26" s="3"/>
      <c r="C26" s="3"/>
      <c r="D26" s="3"/>
      <c r="E26" s="3"/>
      <c r="F26" s="3"/>
      <c r="G26" s="13"/>
    </row>
    <row r="27" spans="1:7" ht="13.5" thickBot="1">
      <c r="A27" s="3"/>
      <c r="B27" s="3"/>
      <c r="C27" s="3"/>
      <c r="D27" s="3"/>
      <c r="E27" s="3"/>
      <c r="F27" s="3"/>
      <c r="G27" s="13"/>
    </row>
    <row r="28" spans="1:7" ht="12.75">
      <c r="A28" s="98"/>
      <c r="B28" s="99"/>
      <c r="C28" s="98"/>
      <c r="D28" s="98"/>
      <c r="E28" s="98"/>
      <c r="F28" s="98"/>
      <c r="G28" s="13"/>
    </row>
    <row r="29" spans="1:7" ht="12.75">
      <c r="A29" s="4" t="s">
        <v>2</v>
      </c>
      <c r="B29" s="156" t="s">
        <v>9</v>
      </c>
      <c r="C29" s="157"/>
      <c r="D29" s="157"/>
      <c r="E29" s="157"/>
      <c r="F29" s="157"/>
      <c r="G29" s="13"/>
    </row>
    <row r="30" spans="1:7" ht="12.75">
      <c r="A30" s="3"/>
      <c r="B30" s="153" t="s">
        <v>3</v>
      </c>
      <c r="C30" s="154"/>
      <c r="D30" s="155"/>
      <c r="E30" s="5"/>
      <c r="F30" s="6"/>
      <c r="G30" s="13"/>
    </row>
    <row r="31" spans="1:7" ht="13.5" thickBot="1">
      <c r="A31" s="66"/>
      <c r="B31" s="67" t="s">
        <v>4</v>
      </c>
      <c r="C31" s="67" t="s">
        <v>5</v>
      </c>
      <c r="D31" s="67" t="s">
        <v>6</v>
      </c>
      <c r="E31" s="67" t="s">
        <v>7</v>
      </c>
      <c r="F31" s="67" t="s">
        <v>8</v>
      </c>
      <c r="G31" s="13"/>
    </row>
    <row r="32" spans="1:6" ht="12.75">
      <c r="A32" s="8">
        <v>1990</v>
      </c>
      <c r="B32" s="9">
        <v>5857</v>
      </c>
      <c r="C32" s="9">
        <v>17727</v>
      </c>
      <c r="D32" s="9">
        <v>5872</v>
      </c>
      <c r="E32" s="10">
        <v>594</v>
      </c>
      <c r="F32" s="9">
        <v>30050</v>
      </c>
    </row>
    <row r="33" spans="1:6" ht="12.75">
      <c r="A33" s="8">
        <v>1991</v>
      </c>
      <c r="B33" s="9">
        <v>5406</v>
      </c>
      <c r="C33" s="9">
        <v>17031</v>
      </c>
      <c r="D33" s="9">
        <v>6058</v>
      </c>
      <c r="E33" s="10">
        <v>534</v>
      </c>
      <c r="F33" s="9">
        <v>29029</v>
      </c>
    </row>
    <row r="34" spans="1:6" ht="12.75">
      <c r="A34" s="8">
        <v>1992</v>
      </c>
      <c r="B34" s="9">
        <v>5443</v>
      </c>
      <c r="C34" s="9">
        <v>16694</v>
      </c>
      <c r="D34" s="9">
        <v>5839</v>
      </c>
      <c r="E34" s="10">
        <v>429</v>
      </c>
      <c r="F34" s="9">
        <v>28405</v>
      </c>
    </row>
    <row r="35" spans="1:6" ht="12.75">
      <c r="A35" s="8">
        <v>1993</v>
      </c>
      <c r="B35" s="9">
        <v>5685</v>
      </c>
      <c r="C35" s="9">
        <v>17669</v>
      </c>
      <c r="D35" s="9">
        <v>5890</v>
      </c>
      <c r="E35" s="10">
        <v>405</v>
      </c>
      <c r="F35" s="9">
        <v>29649</v>
      </c>
    </row>
    <row r="36" spans="1:6" ht="12.75">
      <c r="A36" s="8">
        <v>1994</v>
      </c>
      <c r="B36" s="9">
        <v>5531</v>
      </c>
      <c r="C36" s="9">
        <v>18460</v>
      </c>
      <c r="D36" s="9">
        <v>5908</v>
      </c>
      <c r="E36" s="10">
        <v>373</v>
      </c>
      <c r="F36" s="9">
        <v>30272</v>
      </c>
    </row>
    <row r="37" spans="1:6" ht="12.75">
      <c r="A37" s="8">
        <v>1995</v>
      </c>
      <c r="B37" s="9">
        <v>5995</v>
      </c>
      <c r="C37" s="9">
        <v>18276</v>
      </c>
      <c r="D37" s="9">
        <v>6236</v>
      </c>
      <c r="E37" s="10">
        <v>332</v>
      </c>
      <c r="F37" s="9">
        <v>30839</v>
      </c>
    </row>
    <row r="38" spans="1:6" ht="12.75">
      <c r="A38" s="8">
        <v>1996</v>
      </c>
      <c r="B38" s="9">
        <v>6621</v>
      </c>
      <c r="C38" s="9">
        <v>18025</v>
      </c>
      <c r="D38" s="15">
        <v>6589</v>
      </c>
      <c r="E38" s="15">
        <v>305</v>
      </c>
      <c r="F38" s="9">
        <v>31540</v>
      </c>
    </row>
    <row r="39" spans="1:6" ht="12.75">
      <c r="A39" s="8">
        <v>1997</v>
      </c>
      <c r="B39" s="9">
        <v>6277</v>
      </c>
      <c r="C39" s="9">
        <v>18483</v>
      </c>
      <c r="D39" s="15">
        <v>6842</v>
      </c>
      <c r="E39" s="15">
        <v>333</v>
      </c>
      <c r="F39" s="9">
        <v>31935</v>
      </c>
    </row>
    <row r="40" spans="1:6" ht="12.75">
      <c r="A40" s="8">
        <v>1998</v>
      </c>
      <c r="B40" s="9">
        <v>5989</v>
      </c>
      <c r="C40" s="9">
        <v>18050</v>
      </c>
      <c r="D40" s="15">
        <v>6617</v>
      </c>
      <c r="E40" s="15">
        <v>302</v>
      </c>
      <c r="F40" s="9">
        <v>30958</v>
      </c>
    </row>
    <row r="41" spans="1:6" ht="12.75">
      <c r="A41" s="8">
        <v>1999</v>
      </c>
      <c r="B41" s="9">
        <v>5946</v>
      </c>
      <c r="C41" s="9">
        <v>17810</v>
      </c>
      <c r="D41" s="9">
        <v>6548</v>
      </c>
      <c r="E41" s="9">
        <v>271</v>
      </c>
      <c r="F41" s="9">
        <v>30575</v>
      </c>
    </row>
    <row r="42" spans="1:6" s="13" customFormat="1" ht="12.75">
      <c r="A42" s="8">
        <v>2000</v>
      </c>
      <c r="B42" s="9">
        <v>6059.691999999999</v>
      </c>
      <c r="C42" s="9">
        <v>18656.3285</v>
      </c>
      <c r="D42" s="15">
        <v>7093.7255000000005</v>
      </c>
      <c r="E42" s="15">
        <v>294.25909999999993</v>
      </c>
      <c r="F42" s="9">
        <v>32104.0051</v>
      </c>
    </row>
    <row r="43" spans="1:6" s="13" customFormat="1" ht="12.75">
      <c r="A43" s="8">
        <v>2001</v>
      </c>
      <c r="B43" s="9">
        <v>6169.3561130189655</v>
      </c>
      <c r="C43" s="9">
        <v>18873</v>
      </c>
      <c r="D43" s="15">
        <v>6562</v>
      </c>
      <c r="E43" s="15">
        <v>276.66095911467715</v>
      </c>
      <c r="F43" s="9">
        <v>31881</v>
      </c>
    </row>
    <row r="44" spans="1:6" s="13" customFormat="1" ht="12.75">
      <c r="A44" s="11">
        <v>2002</v>
      </c>
      <c r="B44" s="95">
        <v>6048.09</v>
      </c>
      <c r="C44" s="95">
        <v>18588.29</v>
      </c>
      <c r="D44" s="95">
        <v>6854.66</v>
      </c>
      <c r="E44" s="95">
        <v>245.29</v>
      </c>
      <c r="F44" s="121">
        <v>31736.34</v>
      </c>
    </row>
    <row r="45" spans="1:6" s="13" customFormat="1" ht="12.75">
      <c r="A45" s="11">
        <v>2003</v>
      </c>
      <c r="B45" s="119">
        <v>5806.71</v>
      </c>
      <c r="C45" s="119">
        <v>17115.3</v>
      </c>
      <c r="D45" s="119">
        <v>7175.84</v>
      </c>
      <c r="E45" s="120">
        <v>242.81</v>
      </c>
      <c r="F45" s="71">
        <v>30340.64</v>
      </c>
    </row>
    <row r="46" spans="1:6" ht="12.75">
      <c r="A46" s="8">
        <v>2004</v>
      </c>
      <c r="B46" s="9">
        <v>6431.03</v>
      </c>
      <c r="C46" s="9">
        <v>17548.8</v>
      </c>
      <c r="D46" s="15">
        <v>7578.22</v>
      </c>
      <c r="E46" s="15">
        <v>238.67</v>
      </c>
      <c r="F46" s="9">
        <v>31796.74</v>
      </c>
    </row>
    <row r="47" spans="1:6" ht="13.5" thickBot="1">
      <c r="A47" s="94">
        <v>2005</v>
      </c>
      <c r="B47" s="91">
        <v>6336.12</v>
      </c>
      <c r="C47" s="91">
        <v>17347.05</v>
      </c>
      <c r="D47" s="91">
        <v>7008.05</v>
      </c>
      <c r="E47" s="92">
        <v>197.2</v>
      </c>
      <c r="F47" s="93">
        <v>30888.43</v>
      </c>
    </row>
    <row r="48" spans="1:6" ht="12.75" customHeight="1">
      <c r="A48" s="3" t="s">
        <v>102</v>
      </c>
      <c r="B48" s="3"/>
      <c r="C48" s="3"/>
      <c r="D48" s="3"/>
      <c r="E48" s="17"/>
      <c r="F48" s="38"/>
    </row>
    <row r="49" spans="1:6" ht="12.75" customHeight="1">
      <c r="A49" s="3" t="s">
        <v>103</v>
      </c>
      <c r="B49" s="3"/>
      <c r="C49" s="3"/>
      <c r="D49" s="3"/>
      <c r="E49" s="3"/>
      <c r="F49" s="3"/>
    </row>
  </sheetData>
  <mergeCells count="8">
    <mergeCell ref="B30:D30"/>
    <mergeCell ref="B7:D7"/>
    <mergeCell ref="B29:F29"/>
    <mergeCell ref="A3:F3"/>
    <mergeCell ref="A1:F1"/>
    <mergeCell ref="A5:F5"/>
    <mergeCell ref="B6:F6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"/>
  <dimension ref="A1:N80"/>
  <sheetViews>
    <sheetView showGridLines="0" zoomScale="75" zoomScaleNormal="75" workbookViewId="0" topLeftCell="A1">
      <selection activeCell="A3" sqref="A3:I3"/>
    </sheetView>
  </sheetViews>
  <sheetFormatPr defaultColWidth="11.421875" defaultRowHeight="12.75"/>
  <cols>
    <col min="1" max="1" width="35.57421875" style="2" customWidth="1"/>
    <col min="2" max="6" width="11.421875" style="2" customWidth="1"/>
    <col min="7" max="7" width="11.28125" style="2" customWidth="1"/>
    <col min="8" max="8" width="11.421875" style="2" customWidth="1"/>
    <col min="9" max="9" width="11.421875" style="13" customWidth="1"/>
    <col min="10" max="10" width="9.140625" style="2" customWidth="1"/>
    <col min="11" max="12" width="11.421875" style="27" customWidth="1"/>
    <col min="13" max="16384" width="11.421875" style="2" customWidth="1"/>
  </cols>
  <sheetData>
    <row r="1" spans="1:12" s="1" customFormat="1" ht="18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K1" s="56"/>
      <c r="L1" s="56"/>
    </row>
    <row r="3" spans="1:11" ht="15">
      <c r="A3" s="169" t="s">
        <v>158</v>
      </c>
      <c r="B3" s="169"/>
      <c r="C3" s="169"/>
      <c r="D3" s="169"/>
      <c r="E3" s="169"/>
      <c r="F3" s="169"/>
      <c r="G3" s="169"/>
      <c r="H3" s="169"/>
      <c r="I3" s="169"/>
      <c r="J3" s="18"/>
      <c r="K3" s="25"/>
    </row>
    <row r="4" ht="13.5" thickBot="1">
      <c r="K4" s="25"/>
    </row>
    <row r="5" spans="1:11" ht="12.75">
      <c r="A5" s="182" t="s">
        <v>105</v>
      </c>
      <c r="B5" s="172"/>
      <c r="C5" s="172"/>
      <c r="D5" s="172"/>
      <c r="E5" s="172"/>
      <c r="F5" s="172"/>
      <c r="G5" s="172"/>
      <c r="H5" s="180" t="s">
        <v>23</v>
      </c>
      <c r="I5" s="180"/>
      <c r="J5" s="13"/>
      <c r="K5" s="25"/>
    </row>
    <row r="6" spans="1:11" ht="12.75">
      <c r="A6" s="183"/>
      <c r="B6" s="185" t="s">
        <v>98</v>
      </c>
      <c r="C6" s="185"/>
      <c r="D6" s="185" t="s">
        <v>24</v>
      </c>
      <c r="E6" s="185"/>
      <c r="F6" s="185" t="s">
        <v>25</v>
      </c>
      <c r="G6" s="185"/>
      <c r="H6" s="181"/>
      <c r="I6" s="181"/>
      <c r="J6" s="13"/>
      <c r="K6" s="25"/>
    </row>
    <row r="7" spans="1:11" ht="13.5" thickBot="1">
      <c r="A7" s="184"/>
      <c r="B7" s="101">
        <v>2004</v>
      </c>
      <c r="C7" s="101">
        <v>2005</v>
      </c>
      <c r="D7" s="101">
        <v>2004</v>
      </c>
      <c r="E7" s="101">
        <v>2005</v>
      </c>
      <c r="F7" s="101">
        <v>2004</v>
      </c>
      <c r="G7" s="101">
        <v>2005</v>
      </c>
      <c r="H7" s="101">
        <v>2004</v>
      </c>
      <c r="I7" s="102">
        <v>2005</v>
      </c>
      <c r="J7" s="13"/>
      <c r="K7" s="25"/>
    </row>
    <row r="8" spans="1:11" ht="12.75">
      <c r="A8" s="20" t="s">
        <v>12</v>
      </c>
      <c r="B8" s="139">
        <v>27367</v>
      </c>
      <c r="C8" s="139">
        <v>26685</v>
      </c>
      <c r="D8" s="139">
        <v>12118</v>
      </c>
      <c r="E8" s="139">
        <v>12917</v>
      </c>
      <c r="F8" s="139">
        <v>1081</v>
      </c>
      <c r="G8" s="139">
        <v>989</v>
      </c>
      <c r="H8" s="139">
        <v>340</v>
      </c>
      <c r="I8" s="144">
        <v>215</v>
      </c>
      <c r="J8" s="145"/>
      <c r="K8" s="25"/>
    </row>
    <row r="9" spans="1:11" ht="12.75">
      <c r="A9" s="21"/>
      <c r="B9" s="139"/>
      <c r="C9" s="139"/>
      <c r="D9" s="139"/>
      <c r="E9" s="139"/>
      <c r="F9" s="139"/>
      <c r="G9" s="139"/>
      <c r="H9" s="139"/>
      <c r="I9" s="144"/>
      <c r="J9" s="145"/>
      <c r="K9" s="25"/>
    </row>
    <row r="10" spans="1:10" s="13" customFormat="1" ht="12.75">
      <c r="A10" s="55" t="s">
        <v>100</v>
      </c>
      <c r="B10" s="139"/>
      <c r="C10" s="139"/>
      <c r="D10" s="139"/>
      <c r="E10" s="139"/>
      <c r="F10" s="139"/>
      <c r="G10" s="139"/>
      <c r="H10" s="139"/>
      <c r="I10" s="144"/>
      <c r="J10" s="145"/>
    </row>
    <row r="11" spans="1:10" s="13" customFormat="1" ht="12.75">
      <c r="A11" s="115" t="s">
        <v>26</v>
      </c>
      <c r="B11" s="139">
        <v>21692</v>
      </c>
      <c r="C11" s="139">
        <v>20693</v>
      </c>
      <c r="D11" s="139">
        <v>9980</v>
      </c>
      <c r="E11" s="139">
        <v>10755</v>
      </c>
      <c r="F11" s="139">
        <v>693</v>
      </c>
      <c r="G11" s="139">
        <v>600</v>
      </c>
      <c r="H11" s="139">
        <v>337</v>
      </c>
      <c r="I11" s="144">
        <v>204</v>
      </c>
      <c r="J11" s="145"/>
    </row>
    <row r="12" spans="1:10" s="13" customFormat="1" ht="12.75">
      <c r="A12" s="116" t="s">
        <v>115</v>
      </c>
      <c r="B12" s="138">
        <v>5340</v>
      </c>
      <c r="C12" s="138">
        <v>5044</v>
      </c>
      <c r="D12" s="138">
        <v>27</v>
      </c>
      <c r="E12" s="138">
        <v>24</v>
      </c>
      <c r="F12" s="138">
        <v>175</v>
      </c>
      <c r="G12" s="138">
        <v>47</v>
      </c>
      <c r="H12" s="138" t="s">
        <v>13</v>
      </c>
      <c r="I12" s="140">
        <v>2</v>
      </c>
      <c r="J12" s="145"/>
    </row>
    <row r="13" spans="1:10" s="13" customFormat="1" ht="12.75">
      <c r="A13" s="116" t="s">
        <v>116</v>
      </c>
      <c r="B13" s="138">
        <v>1833</v>
      </c>
      <c r="C13" s="138">
        <v>1382</v>
      </c>
      <c r="D13" s="138" t="s">
        <v>13</v>
      </c>
      <c r="E13" s="138" t="s">
        <v>13</v>
      </c>
      <c r="F13" s="138" t="s">
        <v>13</v>
      </c>
      <c r="G13" s="138" t="s">
        <v>13</v>
      </c>
      <c r="H13" s="138" t="s">
        <v>13</v>
      </c>
      <c r="I13" s="140" t="s">
        <v>13</v>
      </c>
      <c r="J13" s="145"/>
    </row>
    <row r="14" spans="1:10" s="13" customFormat="1" ht="12.75">
      <c r="A14" s="116" t="s">
        <v>117</v>
      </c>
      <c r="B14" s="138">
        <v>639</v>
      </c>
      <c r="C14" s="138">
        <v>815</v>
      </c>
      <c r="D14" s="138">
        <v>6</v>
      </c>
      <c r="E14" s="138">
        <v>48</v>
      </c>
      <c r="F14" s="138">
        <v>11</v>
      </c>
      <c r="G14" s="138">
        <v>9</v>
      </c>
      <c r="H14" s="138" t="s">
        <v>13</v>
      </c>
      <c r="I14" s="140" t="s">
        <v>13</v>
      </c>
      <c r="J14" s="145"/>
    </row>
    <row r="15" spans="1:10" s="13" customFormat="1" ht="12.75">
      <c r="A15" s="116" t="s">
        <v>118</v>
      </c>
      <c r="B15" s="138">
        <v>224</v>
      </c>
      <c r="C15" s="138">
        <v>109</v>
      </c>
      <c r="D15" s="138">
        <v>112</v>
      </c>
      <c r="E15" s="138">
        <v>135</v>
      </c>
      <c r="F15" s="138">
        <v>10</v>
      </c>
      <c r="G15" s="138">
        <v>35</v>
      </c>
      <c r="H15" s="138" t="s">
        <v>13</v>
      </c>
      <c r="I15" s="140" t="s">
        <v>13</v>
      </c>
      <c r="J15" s="145"/>
    </row>
    <row r="16" spans="1:10" s="13" customFormat="1" ht="12.75">
      <c r="A16" s="116" t="s">
        <v>119</v>
      </c>
      <c r="B16" s="138">
        <v>118</v>
      </c>
      <c r="C16" s="138">
        <v>214</v>
      </c>
      <c r="D16" s="138" t="s">
        <v>13</v>
      </c>
      <c r="E16" s="138" t="s">
        <v>13</v>
      </c>
      <c r="F16" s="138" t="s">
        <v>13</v>
      </c>
      <c r="G16" s="138" t="s">
        <v>13</v>
      </c>
      <c r="H16" s="138">
        <v>2</v>
      </c>
      <c r="I16" s="140">
        <v>6</v>
      </c>
      <c r="J16" s="145"/>
    </row>
    <row r="17" spans="1:11" ht="12.75">
      <c r="A17" s="116" t="s">
        <v>120</v>
      </c>
      <c r="B17" s="138" t="s">
        <v>13</v>
      </c>
      <c r="C17" s="138" t="s">
        <v>13</v>
      </c>
      <c r="D17" s="138" t="s">
        <v>13</v>
      </c>
      <c r="E17" s="138" t="s">
        <v>13</v>
      </c>
      <c r="F17" s="138" t="s">
        <v>13</v>
      </c>
      <c r="G17" s="138">
        <v>10</v>
      </c>
      <c r="H17" s="138" t="s">
        <v>13</v>
      </c>
      <c r="I17" s="140" t="s">
        <v>13</v>
      </c>
      <c r="J17" s="145"/>
      <c r="K17" s="25"/>
    </row>
    <row r="18" spans="1:11" ht="12.75">
      <c r="A18" s="116" t="s">
        <v>121</v>
      </c>
      <c r="B18" s="138">
        <v>71</v>
      </c>
      <c r="C18" s="138" t="s">
        <v>13</v>
      </c>
      <c r="D18" s="138" t="s">
        <v>13</v>
      </c>
      <c r="E18" s="138" t="s">
        <v>13</v>
      </c>
      <c r="F18" s="138" t="s">
        <v>13</v>
      </c>
      <c r="G18" s="138" t="s">
        <v>13</v>
      </c>
      <c r="H18" s="138" t="s">
        <v>13</v>
      </c>
      <c r="I18" s="140" t="s">
        <v>13</v>
      </c>
      <c r="J18" s="145"/>
      <c r="K18" s="25"/>
    </row>
    <row r="19" spans="1:11" ht="12.75">
      <c r="A19" s="116" t="s">
        <v>122</v>
      </c>
      <c r="B19" s="138" t="s">
        <v>13</v>
      </c>
      <c r="C19" s="138" t="s">
        <v>13</v>
      </c>
      <c r="D19" s="138" t="s">
        <v>13</v>
      </c>
      <c r="E19" s="138" t="s">
        <v>13</v>
      </c>
      <c r="F19" s="138" t="s">
        <v>13</v>
      </c>
      <c r="G19" s="138" t="s">
        <v>13</v>
      </c>
      <c r="H19" s="138" t="s">
        <v>13</v>
      </c>
      <c r="I19" s="140" t="s">
        <v>13</v>
      </c>
      <c r="J19" s="145"/>
      <c r="K19" s="25"/>
    </row>
    <row r="20" spans="1:11" ht="12.75">
      <c r="A20" s="116" t="s">
        <v>123</v>
      </c>
      <c r="B20" s="138">
        <v>94</v>
      </c>
      <c r="C20" s="138">
        <v>24</v>
      </c>
      <c r="D20" s="138" t="s">
        <v>13</v>
      </c>
      <c r="E20" s="138" t="s">
        <v>13</v>
      </c>
      <c r="F20" s="138" t="s">
        <v>13</v>
      </c>
      <c r="G20" s="138" t="s">
        <v>13</v>
      </c>
      <c r="H20" s="138">
        <v>9</v>
      </c>
      <c r="I20" s="140">
        <v>12</v>
      </c>
      <c r="J20" s="145"/>
      <c r="K20" s="25"/>
    </row>
    <row r="21" spans="1:11" ht="12.75">
      <c r="A21" s="116" t="s">
        <v>124</v>
      </c>
      <c r="B21" s="138">
        <v>4093</v>
      </c>
      <c r="C21" s="138">
        <v>4100</v>
      </c>
      <c r="D21" s="138">
        <v>1634</v>
      </c>
      <c r="E21" s="138">
        <v>2114</v>
      </c>
      <c r="F21" s="138">
        <v>116</v>
      </c>
      <c r="G21" s="138">
        <v>146</v>
      </c>
      <c r="H21" s="138">
        <v>14</v>
      </c>
      <c r="I21" s="140">
        <v>14</v>
      </c>
      <c r="J21" s="145"/>
      <c r="K21" s="25"/>
    </row>
    <row r="22" spans="1:11" ht="12.75">
      <c r="A22" s="116" t="s">
        <v>125</v>
      </c>
      <c r="B22" s="138">
        <v>606</v>
      </c>
      <c r="C22" s="138">
        <v>315</v>
      </c>
      <c r="D22" s="138">
        <v>1113</v>
      </c>
      <c r="E22" s="138">
        <v>1171</v>
      </c>
      <c r="F22" s="138">
        <v>169</v>
      </c>
      <c r="G22" s="138">
        <v>113</v>
      </c>
      <c r="H22" s="138">
        <v>3</v>
      </c>
      <c r="I22" s="140">
        <v>4</v>
      </c>
      <c r="J22" s="145"/>
      <c r="K22" s="25"/>
    </row>
    <row r="23" spans="1:11" ht="12.75">
      <c r="A23" s="116" t="s">
        <v>126</v>
      </c>
      <c r="B23" s="138">
        <v>607</v>
      </c>
      <c r="C23" s="138">
        <v>54</v>
      </c>
      <c r="D23" s="138">
        <v>139</v>
      </c>
      <c r="E23" s="138">
        <v>245</v>
      </c>
      <c r="F23" s="138">
        <v>28</v>
      </c>
      <c r="G23" s="138">
        <v>47</v>
      </c>
      <c r="H23" s="138" t="s">
        <v>13</v>
      </c>
      <c r="I23" s="140" t="s">
        <v>13</v>
      </c>
      <c r="J23" s="145"/>
      <c r="K23" s="25"/>
    </row>
    <row r="24" spans="1:11" ht="12.75">
      <c r="A24" s="116" t="s">
        <v>127</v>
      </c>
      <c r="B24" s="138" t="s">
        <v>13</v>
      </c>
      <c r="C24" s="138" t="s">
        <v>13</v>
      </c>
      <c r="D24" s="138" t="s">
        <v>13</v>
      </c>
      <c r="E24" s="138" t="s">
        <v>13</v>
      </c>
      <c r="F24" s="138">
        <v>1</v>
      </c>
      <c r="G24" s="138" t="s">
        <v>13</v>
      </c>
      <c r="H24" s="138" t="s">
        <v>13</v>
      </c>
      <c r="I24" s="140" t="s">
        <v>13</v>
      </c>
      <c r="J24" s="145"/>
      <c r="K24" s="25"/>
    </row>
    <row r="25" spans="1:11" ht="12.75">
      <c r="A25" s="116" t="s">
        <v>128</v>
      </c>
      <c r="B25" s="138">
        <v>584</v>
      </c>
      <c r="C25" s="138">
        <v>726</v>
      </c>
      <c r="D25" s="138">
        <v>45</v>
      </c>
      <c r="E25" s="138">
        <v>78</v>
      </c>
      <c r="F25" s="138">
        <v>2</v>
      </c>
      <c r="G25" s="138" t="s">
        <v>13</v>
      </c>
      <c r="H25" s="138" t="s">
        <v>13</v>
      </c>
      <c r="I25" s="140" t="s">
        <v>13</v>
      </c>
      <c r="J25" s="145"/>
      <c r="K25" s="25"/>
    </row>
    <row r="26" spans="1:11" ht="12.75">
      <c r="A26" s="116" t="s">
        <v>129</v>
      </c>
      <c r="B26" s="138">
        <v>2073</v>
      </c>
      <c r="C26" s="138">
        <v>1456</v>
      </c>
      <c r="D26" s="138">
        <v>2264</v>
      </c>
      <c r="E26" s="138">
        <v>1181</v>
      </c>
      <c r="F26" s="138">
        <v>110</v>
      </c>
      <c r="G26" s="138">
        <v>15</v>
      </c>
      <c r="H26" s="138">
        <v>305</v>
      </c>
      <c r="I26" s="140">
        <v>162</v>
      </c>
      <c r="J26" s="145"/>
      <c r="K26" s="25"/>
    </row>
    <row r="27" spans="1:11" ht="12.75">
      <c r="A27" s="116" t="s">
        <v>130</v>
      </c>
      <c r="B27" s="138">
        <v>61</v>
      </c>
      <c r="C27" s="138" t="s">
        <v>13</v>
      </c>
      <c r="D27" s="138" t="s">
        <v>13</v>
      </c>
      <c r="E27" s="138" t="s">
        <v>13</v>
      </c>
      <c r="F27" s="138" t="s">
        <v>13</v>
      </c>
      <c r="G27" s="138" t="s">
        <v>13</v>
      </c>
      <c r="H27" s="138" t="s">
        <v>13</v>
      </c>
      <c r="I27" s="140" t="s">
        <v>13</v>
      </c>
      <c r="J27" s="145"/>
      <c r="K27" s="25"/>
    </row>
    <row r="28" spans="1:11" ht="12.75">
      <c r="A28" s="116" t="s">
        <v>131</v>
      </c>
      <c r="B28" s="138">
        <v>23</v>
      </c>
      <c r="C28" s="138">
        <v>39</v>
      </c>
      <c r="D28" s="138" t="s">
        <v>13</v>
      </c>
      <c r="E28" s="138" t="s">
        <v>13</v>
      </c>
      <c r="F28" s="138" t="s">
        <v>13</v>
      </c>
      <c r="G28" s="138" t="s">
        <v>13</v>
      </c>
      <c r="H28" s="138" t="s">
        <v>13</v>
      </c>
      <c r="I28" s="140" t="s">
        <v>13</v>
      </c>
      <c r="J28" s="145"/>
      <c r="K28" s="25"/>
    </row>
    <row r="29" spans="1:11" ht="12.75">
      <c r="A29" s="116" t="s">
        <v>132</v>
      </c>
      <c r="B29" s="138" t="s">
        <v>13</v>
      </c>
      <c r="C29" s="138">
        <v>7</v>
      </c>
      <c r="D29" s="138" t="s">
        <v>13</v>
      </c>
      <c r="E29" s="138" t="s">
        <v>13</v>
      </c>
      <c r="F29" s="138" t="s">
        <v>13</v>
      </c>
      <c r="G29" s="138" t="s">
        <v>13</v>
      </c>
      <c r="H29" s="138" t="s">
        <v>13</v>
      </c>
      <c r="I29" s="140" t="s">
        <v>13</v>
      </c>
      <c r="J29" s="145"/>
      <c r="K29" s="25"/>
    </row>
    <row r="30" spans="1:11" ht="12.75">
      <c r="A30" s="116" t="s">
        <v>133</v>
      </c>
      <c r="B30" s="138" t="s">
        <v>13</v>
      </c>
      <c r="C30" s="138" t="s">
        <v>13</v>
      </c>
      <c r="D30" s="138" t="s">
        <v>13</v>
      </c>
      <c r="E30" s="138" t="s">
        <v>13</v>
      </c>
      <c r="F30" s="138" t="s">
        <v>13</v>
      </c>
      <c r="G30" s="138" t="s">
        <v>13</v>
      </c>
      <c r="H30" s="138" t="s">
        <v>13</v>
      </c>
      <c r="I30" s="140" t="s">
        <v>13</v>
      </c>
      <c r="J30" s="145"/>
      <c r="K30" s="25"/>
    </row>
    <row r="31" spans="1:11" ht="12.75">
      <c r="A31" s="116" t="s">
        <v>134</v>
      </c>
      <c r="B31" s="138">
        <v>46</v>
      </c>
      <c r="C31" s="138">
        <v>895</v>
      </c>
      <c r="D31" s="138" t="s">
        <v>13</v>
      </c>
      <c r="E31" s="138" t="s">
        <v>13</v>
      </c>
      <c r="F31" s="138">
        <v>15</v>
      </c>
      <c r="G31" s="138" t="s">
        <v>13</v>
      </c>
      <c r="H31" s="138" t="s">
        <v>13</v>
      </c>
      <c r="I31" s="140" t="s">
        <v>13</v>
      </c>
      <c r="J31" s="145"/>
      <c r="K31" s="25"/>
    </row>
    <row r="32" spans="1:11" ht="12.75">
      <c r="A32" s="116" t="s">
        <v>135</v>
      </c>
      <c r="B32" s="138">
        <v>2253</v>
      </c>
      <c r="C32" s="138">
        <v>2684</v>
      </c>
      <c r="D32" s="138">
        <v>518</v>
      </c>
      <c r="E32" s="138">
        <v>301</v>
      </c>
      <c r="F32" s="138">
        <v>32</v>
      </c>
      <c r="G32" s="138">
        <v>178</v>
      </c>
      <c r="H32" s="138" t="s">
        <v>13</v>
      </c>
      <c r="I32" s="140" t="s">
        <v>13</v>
      </c>
      <c r="J32" s="145"/>
      <c r="K32" s="25"/>
    </row>
    <row r="33" spans="1:10" s="13" customFormat="1" ht="12.75">
      <c r="A33" s="116" t="s">
        <v>136</v>
      </c>
      <c r="B33" s="138">
        <v>2933</v>
      </c>
      <c r="C33" s="138">
        <v>2720</v>
      </c>
      <c r="D33" s="138">
        <v>4122</v>
      </c>
      <c r="E33" s="138">
        <v>5336</v>
      </c>
      <c r="F33" s="138">
        <v>24</v>
      </c>
      <c r="G33" s="138" t="s">
        <v>13</v>
      </c>
      <c r="H33" s="138">
        <v>4</v>
      </c>
      <c r="I33" s="140">
        <v>4</v>
      </c>
      <c r="J33" s="145"/>
    </row>
    <row r="34" spans="1:10" s="13" customFormat="1" ht="12.75">
      <c r="A34" s="116" t="s">
        <v>137</v>
      </c>
      <c r="B34" s="138" t="s">
        <v>13</v>
      </c>
      <c r="C34" s="138" t="s">
        <v>13</v>
      </c>
      <c r="D34" s="138" t="s">
        <v>13</v>
      </c>
      <c r="E34" s="138" t="s">
        <v>13</v>
      </c>
      <c r="F34" s="138" t="s">
        <v>13</v>
      </c>
      <c r="G34" s="138" t="s">
        <v>13</v>
      </c>
      <c r="H34" s="138" t="s">
        <v>13</v>
      </c>
      <c r="I34" s="140" t="s">
        <v>13</v>
      </c>
      <c r="J34" s="145"/>
    </row>
    <row r="35" spans="1:10" s="13" customFormat="1" ht="12.75">
      <c r="A35" s="116" t="s">
        <v>138</v>
      </c>
      <c r="B35" s="138">
        <v>94</v>
      </c>
      <c r="C35" s="138">
        <v>109</v>
      </c>
      <c r="D35" s="138" t="s">
        <v>13</v>
      </c>
      <c r="E35" s="138">
        <v>122</v>
      </c>
      <c r="F35" s="138" t="s">
        <v>13</v>
      </c>
      <c r="G35" s="138" t="s">
        <v>13</v>
      </c>
      <c r="H35" s="138" t="s">
        <v>13</v>
      </c>
      <c r="I35" s="140" t="s">
        <v>13</v>
      </c>
      <c r="J35" s="145"/>
    </row>
    <row r="36" spans="1:10" s="13" customFormat="1" ht="12.75">
      <c r="A36" s="23" t="s">
        <v>14</v>
      </c>
      <c r="B36" s="138"/>
      <c r="C36" s="138"/>
      <c r="D36" s="138"/>
      <c r="E36" s="138"/>
      <c r="F36" s="138"/>
      <c r="G36" s="138"/>
      <c r="H36" s="138"/>
      <c r="I36" s="140"/>
      <c r="J36" s="145"/>
    </row>
    <row r="37" spans="1:10" s="13" customFormat="1" ht="12.75">
      <c r="A37" s="117" t="s">
        <v>15</v>
      </c>
      <c r="B37" s="138"/>
      <c r="C37" s="138"/>
      <c r="D37" s="138"/>
      <c r="E37" s="138"/>
      <c r="F37" s="138"/>
      <c r="G37" s="138"/>
      <c r="H37" s="138"/>
      <c r="I37" s="140"/>
      <c r="J37" s="145"/>
    </row>
    <row r="38" spans="1:10" s="13" customFormat="1" ht="12.75">
      <c r="A38" s="116" t="s">
        <v>139</v>
      </c>
      <c r="B38" s="138" t="s">
        <v>13</v>
      </c>
      <c r="C38" s="138" t="s">
        <v>13</v>
      </c>
      <c r="D38" s="138" t="s">
        <v>13</v>
      </c>
      <c r="E38" s="138" t="s">
        <v>13</v>
      </c>
      <c r="F38" s="138" t="s">
        <v>13</v>
      </c>
      <c r="G38" s="138" t="s">
        <v>13</v>
      </c>
      <c r="H38" s="138" t="s">
        <v>13</v>
      </c>
      <c r="I38" s="140" t="s">
        <v>13</v>
      </c>
      <c r="J38" s="145"/>
    </row>
    <row r="39" spans="1:10" s="13" customFormat="1" ht="12.75">
      <c r="A39" s="116" t="s">
        <v>140</v>
      </c>
      <c r="B39" s="138">
        <v>413</v>
      </c>
      <c r="C39" s="138">
        <v>386</v>
      </c>
      <c r="D39" s="138">
        <v>88</v>
      </c>
      <c r="E39" s="138" t="s">
        <v>13</v>
      </c>
      <c r="F39" s="138" t="s">
        <v>13</v>
      </c>
      <c r="G39" s="138" t="s">
        <v>13</v>
      </c>
      <c r="H39" s="138" t="s">
        <v>13</v>
      </c>
      <c r="I39" s="140" t="s">
        <v>13</v>
      </c>
      <c r="J39" s="145"/>
    </row>
    <row r="40" spans="1:10" s="13" customFormat="1" ht="12.75">
      <c r="A40" s="118" t="s">
        <v>141</v>
      </c>
      <c r="B40" s="138">
        <v>75</v>
      </c>
      <c r="C40" s="138">
        <v>24</v>
      </c>
      <c r="D40" s="138" t="s">
        <v>13</v>
      </c>
      <c r="E40" s="138" t="s">
        <v>13</v>
      </c>
      <c r="F40" s="138" t="s">
        <v>13</v>
      </c>
      <c r="G40" s="138">
        <v>63</v>
      </c>
      <c r="H40" s="138" t="s">
        <v>13</v>
      </c>
      <c r="I40" s="140" t="s">
        <v>13</v>
      </c>
      <c r="J40" s="145"/>
    </row>
    <row r="41" spans="1:10" s="13" customFormat="1" ht="12.75">
      <c r="A41" s="116" t="s">
        <v>142</v>
      </c>
      <c r="B41" s="138">
        <v>176</v>
      </c>
      <c r="C41" s="138">
        <v>60</v>
      </c>
      <c r="D41" s="138" t="s">
        <v>13</v>
      </c>
      <c r="E41" s="138" t="s">
        <v>13</v>
      </c>
      <c r="F41" s="138" t="s">
        <v>13</v>
      </c>
      <c r="G41" s="138" t="s">
        <v>13</v>
      </c>
      <c r="H41" s="138" t="s">
        <v>13</v>
      </c>
      <c r="I41" s="140" t="s">
        <v>13</v>
      </c>
      <c r="J41" s="145"/>
    </row>
    <row r="42" spans="1:10" s="13" customFormat="1" ht="12.75">
      <c r="A42" s="118" t="s">
        <v>143</v>
      </c>
      <c r="B42" s="138">
        <v>20</v>
      </c>
      <c r="C42" s="138" t="s">
        <v>13</v>
      </c>
      <c r="D42" s="138">
        <v>76</v>
      </c>
      <c r="E42" s="138">
        <v>561</v>
      </c>
      <c r="F42" s="138">
        <v>1</v>
      </c>
      <c r="G42" s="138" t="s">
        <v>13</v>
      </c>
      <c r="H42" s="138" t="s">
        <v>13</v>
      </c>
      <c r="I42" s="140" t="s">
        <v>13</v>
      </c>
      <c r="J42" s="145"/>
    </row>
    <row r="43" spans="1:11" ht="12.75">
      <c r="A43" s="22"/>
      <c r="B43" s="138"/>
      <c r="C43" s="138"/>
      <c r="D43" s="138"/>
      <c r="E43" s="138"/>
      <c r="F43" s="138"/>
      <c r="G43" s="138"/>
      <c r="H43" s="138"/>
      <c r="I43" s="140"/>
      <c r="J43" s="145"/>
      <c r="K43" s="25"/>
    </row>
    <row r="44" spans="1:11" ht="12.75">
      <c r="A44" s="55" t="s">
        <v>99</v>
      </c>
      <c r="B44" s="138"/>
      <c r="C44" s="138"/>
      <c r="D44" s="138"/>
      <c r="E44" s="138"/>
      <c r="F44" s="138"/>
      <c r="G44" s="138"/>
      <c r="H44" s="138"/>
      <c r="I44" s="140"/>
      <c r="J44" s="145"/>
      <c r="K44" s="25"/>
    </row>
    <row r="45" spans="1:11" ht="12.75">
      <c r="A45" s="22" t="s">
        <v>16</v>
      </c>
      <c r="B45" s="138">
        <v>22</v>
      </c>
      <c r="C45" s="138">
        <v>20</v>
      </c>
      <c r="D45" s="138">
        <v>18</v>
      </c>
      <c r="E45" s="138">
        <v>35</v>
      </c>
      <c r="F45" s="138" t="s">
        <v>13</v>
      </c>
      <c r="G45" s="138" t="s">
        <v>13</v>
      </c>
      <c r="H45" s="138" t="s">
        <v>13</v>
      </c>
      <c r="I45" s="140" t="s">
        <v>13</v>
      </c>
      <c r="J45" s="145"/>
      <c r="K45" s="25"/>
    </row>
    <row r="46" spans="1:11" ht="12.75">
      <c r="A46" s="22" t="s">
        <v>17</v>
      </c>
      <c r="B46" s="138">
        <v>21</v>
      </c>
      <c r="C46" s="138">
        <v>22</v>
      </c>
      <c r="D46" s="138">
        <v>226</v>
      </c>
      <c r="E46" s="138">
        <v>410</v>
      </c>
      <c r="F46" s="138">
        <v>42</v>
      </c>
      <c r="G46" s="138">
        <v>40</v>
      </c>
      <c r="H46" s="138" t="s">
        <v>13</v>
      </c>
      <c r="I46" s="140" t="s">
        <v>13</v>
      </c>
      <c r="J46" s="145"/>
      <c r="K46" s="25"/>
    </row>
    <row r="47" spans="1:11" ht="12.75">
      <c r="A47" s="22" t="s">
        <v>27</v>
      </c>
      <c r="B47" s="138" t="s">
        <v>13</v>
      </c>
      <c r="C47" s="138" t="s">
        <v>13</v>
      </c>
      <c r="D47" s="138" t="s">
        <v>13</v>
      </c>
      <c r="E47" s="138" t="s">
        <v>13</v>
      </c>
      <c r="F47" s="138" t="s">
        <v>13</v>
      </c>
      <c r="G47" s="138" t="s">
        <v>13</v>
      </c>
      <c r="H47" s="138" t="s">
        <v>13</v>
      </c>
      <c r="I47" s="140" t="s">
        <v>13</v>
      </c>
      <c r="J47" s="145"/>
      <c r="K47" s="25"/>
    </row>
    <row r="48" spans="1:11" ht="12.75">
      <c r="A48" s="22" t="s">
        <v>18</v>
      </c>
      <c r="B48" s="138">
        <v>38</v>
      </c>
      <c r="C48" s="138">
        <v>162</v>
      </c>
      <c r="D48" s="138" t="s">
        <v>13</v>
      </c>
      <c r="E48" s="138" t="s">
        <v>13</v>
      </c>
      <c r="F48" s="138">
        <v>7</v>
      </c>
      <c r="G48" s="138" t="s">
        <v>13</v>
      </c>
      <c r="H48" s="138">
        <v>1</v>
      </c>
      <c r="I48" s="140" t="s">
        <v>13</v>
      </c>
      <c r="J48" s="145"/>
      <c r="K48" s="25"/>
    </row>
    <row r="49" spans="1:11" ht="12.75">
      <c r="A49" s="22" t="s">
        <v>19</v>
      </c>
      <c r="B49" s="138">
        <v>591</v>
      </c>
      <c r="C49" s="138">
        <v>719</v>
      </c>
      <c r="D49" s="138" t="s">
        <v>13</v>
      </c>
      <c r="E49" s="138" t="s">
        <v>13</v>
      </c>
      <c r="F49" s="138">
        <v>26</v>
      </c>
      <c r="G49" s="138">
        <v>58</v>
      </c>
      <c r="H49" s="138">
        <v>2</v>
      </c>
      <c r="I49" s="140" t="s">
        <v>13</v>
      </c>
      <c r="J49" s="145"/>
      <c r="K49" s="25"/>
    </row>
    <row r="50" spans="1:11" ht="12.75">
      <c r="A50" s="22" t="s">
        <v>28</v>
      </c>
      <c r="B50" s="138" t="s">
        <v>13</v>
      </c>
      <c r="C50" s="138" t="s">
        <v>13</v>
      </c>
      <c r="D50" s="138">
        <v>471</v>
      </c>
      <c r="E50" s="138">
        <v>234</v>
      </c>
      <c r="F50" s="138" t="s">
        <v>13</v>
      </c>
      <c r="G50" s="138" t="s">
        <v>13</v>
      </c>
      <c r="H50" s="138" t="s">
        <v>13</v>
      </c>
      <c r="I50" s="140" t="s">
        <v>13</v>
      </c>
      <c r="J50" s="145"/>
      <c r="K50" s="25"/>
    </row>
    <row r="51" spans="1:11" ht="12.75">
      <c r="A51" s="22" t="s">
        <v>30</v>
      </c>
      <c r="B51" s="138" t="s">
        <v>13</v>
      </c>
      <c r="C51" s="138" t="s">
        <v>13</v>
      </c>
      <c r="D51" s="138">
        <v>1</v>
      </c>
      <c r="E51" s="138" t="s">
        <v>13</v>
      </c>
      <c r="F51" s="138" t="s">
        <v>13</v>
      </c>
      <c r="G51" s="138" t="s">
        <v>13</v>
      </c>
      <c r="H51" s="138" t="s">
        <v>13</v>
      </c>
      <c r="I51" s="140" t="s">
        <v>13</v>
      </c>
      <c r="J51" s="145"/>
      <c r="K51" s="25"/>
    </row>
    <row r="52" spans="1:11" ht="12.75">
      <c r="A52" s="22" t="s">
        <v>29</v>
      </c>
      <c r="B52" s="138">
        <v>181</v>
      </c>
      <c r="C52" s="138" t="s">
        <v>13</v>
      </c>
      <c r="D52" s="138">
        <v>284</v>
      </c>
      <c r="E52" s="138">
        <v>172</v>
      </c>
      <c r="F52" s="138" t="s">
        <v>13</v>
      </c>
      <c r="G52" s="138" t="s">
        <v>13</v>
      </c>
      <c r="H52" s="138" t="s">
        <v>13</v>
      </c>
      <c r="I52" s="140" t="s">
        <v>13</v>
      </c>
      <c r="J52" s="145"/>
      <c r="K52" s="25"/>
    </row>
    <row r="53" spans="1:11" ht="12.75">
      <c r="A53" s="22" t="s">
        <v>21</v>
      </c>
      <c r="B53" s="138">
        <v>40</v>
      </c>
      <c r="C53" s="138" t="s">
        <v>13</v>
      </c>
      <c r="D53" s="138" t="s">
        <v>13</v>
      </c>
      <c r="E53" s="138" t="s">
        <v>13</v>
      </c>
      <c r="F53" s="138" t="s">
        <v>13</v>
      </c>
      <c r="G53" s="138" t="s">
        <v>13</v>
      </c>
      <c r="H53" s="138" t="s">
        <v>13</v>
      </c>
      <c r="I53" s="140" t="s">
        <v>13</v>
      </c>
      <c r="J53" s="145"/>
      <c r="K53" s="25"/>
    </row>
    <row r="54" spans="1:11" ht="13.5" thickBot="1">
      <c r="A54" s="24" t="s">
        <v>101</v>
      </c>
      <c r="B54" s="142">
        <v>138</v>
      </c>
      <c r="C54" s="142">
        <v>209</v>
      </c>
      <c r="D54" s="142" t="s">
        <v>13</v>
      </c>
      <c r="E54" s="142" t="s">
        <v>13</v>
      </c>
      <c r="F54" s="142" t="s">
        <v>13</v>
      </c>
      <c r="G54" s="142" t="s">
        <v>13</v>
      </c>
      <c r="H54" s="142" t="s">
        <v>13</v>
      </c>
      <c r="I54" s="143" t="s">
        <v>13</v>
      </c>
      <c r="J54" s="145"/>
      <c r="K54" s="25"/>
    </row>
    <row r="55" spans="1:14" s="13" customFormat="1" ht="12.75">
      <c r="A55" s="109" t="s">
        <v>111</v>
      </c>
      <c r="C55" s="110"/>
      <c r="D55" s="110"/>
      <c r="E55" s="25"/>
      <c r="G55" s="110"/>
      <c r="H55" s="110"/>
      <c r="I55" s="25"/>
      <c r="K55" s="141"/>
      <c r="L55" s="112"/>
      <c r="M55" s="113"/>
      <c r="N55" s="113"/>
    </row>
    <row r="56" spans="1:11" ht="12.75">
      <c r="A56" s="2" t="s">
        <v>14</v>
      </c>
      <c r="J56" s="13"/>
      <c r="K56" s="25"/>
    </row>
    <row r="57" spans="1:11" ht="12.75">
      <c r="A57" s="2" t="s">
        <v>14</v>
      </c>
      <c r="J57" s="13"/>
      <c r="K57" s="25"/>
    </row>
    <row r="58" spans="1:11" ht="12.75">
      <c r="A58" s="2" t="s">
        <v>14</v>
      </c>
      <c r="J58" s="13"/>
      <c r="K58" s="25"/>
    </row>
    <row r="59" spans="1:11" ht="12.75">
      <c r="A59" s="2" t="s">
        <v>14</v>
      </c>
      <c r="J59" s="13"/>
      <c r="K59" s="25"/>
    </row>
    <row r="60" spans="1:11" ht="12.75">
      <c r="A60" s="2" t="s">
        <v>14</v>
      </c>
      <c r="J60" s="13"/>
      <c r="K60" s="25"/>
    </row>
    <row r="61" spans="1:11" ht="12.75">
      <c r="A61" s="2" t="s">
        <v>14</v>
      </c>
      <c r="J61" s="13"/>
      <c r="K61" s="25"/>
    </row>
    <row r="62" spans="1:11" ht="12.75">
      <c r="A62" s="2" t="s">
        <v>14</v>
      </c>
      <c r="J62" s="13"/>
      <c r="K62" s="25"/>
    </row>
    <row r="63" spans="1:11" ht="12.75">
      <c r="A63" s="2" t="s">
        <v>14</v>
      </c>
      <c r="J63" s="13"/>
      <c r="K63" s="25"/>
    </row>
    <row r="64" spans="1:11" ht="12.75">
      <c r="A64" s="2" t="s">
        <v>14</v>
      </c>
      <c r="J64" s="13"/>
      <c r="K64" s="25"/>
    </row>
    <row r="65" spans="1:11" ht="12.75">
      <c r="A65" s="2" t="s">
        <v>14</v>
      </c>
      <c r="J65" s="13"/>
      <c r="K65" s="25"/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  <row r="80" ht="12.75">
      <c r="A80" s="2" t="s">
        <v>14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8"/>
  <dimension ref="A1:J75"/>
  <sheetViews>
    <sheetView showGridLines="0" tabSelected="1" zoomScale="75" zoomScaleNormal="75" workbookViewId="0" topLeftCell="A1">
      <selection activeCell="K17" sqref="K17"/>
    </sheetView>
  </sheetViews>
  <sheetFormatPr defaultColWidth="11.421875" defaultRowHeight="12.75"/>
  <cols>
    <col min="1" max="1" width="32.7109375" style="2" customWidth="1"/>
    <col min="2" max="16384" width="11.421875" style="2" customWidth="1"/>
  </cols>
  <sheetData>
    <row r="1" spans="1:9" s="1" customFormat="1" ht="18">
      <c r="A1" s="168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10" ht="15">
      <c r="A3" s="169" t="s">
        <v>159</v>
      </c>
      <c r="B3" s="169"/>
      <c r="C3" s="169"/>
      <c r="D3" s="169"/>
      <c r="E3" s="169"/>
      <c r="F3" s="169"/>
      <c r="G3" s="169"/>
      <c r="H3" s="169"/>
      <c r="I3" s="169"/>
      <c r="J3" s="13"/>
    </row>
    <row r="4" spans="9:10" ht="12" customHeight="1" thickBot="1">
      <c r="I4" s="13"/>
      <c r="J4" s="13"/>
    </row>
    <row r="5" spans="1:10" ht="12" customHeight="1">
      <c r="A5" s="182" t="s">
        <v>105</v>
      </c>
      <c r="B5" s="172"/>
      <c r="C5" s="172"/>
      <c r="D5" s="172"/>
      <c r="E5" s="172"/>
      <c r="F5" s="172"/>
      <c r="G5" s="172"/>
      <c r="H5" s="180" t="s">
        <v>23</v>
      </c>
      <c r="I5" s="180"/>
      <c r="J5" s="13"/>
    </row>
    <row r="6" spans="1:10" ht="12" customHeight="1">
      <c r="A6" s="183"/>
      <c r="B6" s="185" t="s">
        <v>98</v>
      </c>
      <c r="C6" s="185"/>
      <c r="D6" s="185" t="s">
        <v>24</v>
      </c>
      <c r="E6" s="185"/>
      <c r="F6" s="185" t="s">
        <v>25</v>
      </c>
      <c r="G6" s="185"/>
      <c r="H6" s="181"/>
      <c r="I6" s="181"/>
      <c r="J6" s="13"/>
    </row>
    <row r="7" spans="1:10" ht="12" customHeight="1" thickBot="1">
      <c r="A7" s="184"/>
      <c r="B7" s="101">
        <v>2004</v>
      </c>
      <c r="C7" s="101">
        <v>2005</v>
      </c>
      <c r="D7" s="101">
        <v>2004</v>
      </c>
      <c r="E7" s="101">
        <v>2005</v>
      </c>
      <c r="F7" s="101">
        <v>2004</v>
      </c>
      <c r="G7" s="101">
        <v>2005</v>
      </c>
      <c r="H7" s="101">
        <v>2004</v>
      </c>
      <c r="I7" s="102">
        <v>2005</v>
      </c>
      <c r="J7" s="13"/>
    </row>
    <row r="8" spans="1:10" ht="12" customHeight="1">
      <c r="A8" s="20" t="s">
        <v>12</v>
      </c>
      <c r="B8" s="139">
        <v>53663</v>
      </c>
      <c r="C8" s="139">
        <v>56919</v>
      </c>
      <c r="D8" s="139">
        <v>17185</v>
      </c>
      <c r="E8" s="139">
        <v>17994</v>
      </c>
      <c r="F8" s="139">
        <v>3378</v>
      </c>
      <c r="G8" s="139">
        <v>4262</v>
      </c>
      <c r="H8" s="139">
        <v>1854</v>
      </c>
      <c r="I8" s="144">
        <v>3223</v>
      </c>
      <c r="J8" s="13"/>
    </row>
    <row r="9" spans="1:10" ht="12" customHeight="1">
      <c r="A9" s="21"/>
      <c r="B9" s="139"/>
      <c r="C9" s="139"/>
      <c r="D9" s="139"/>
      <c r="E9" s="139"/>
      <c r="F9" s="139"/>
      <c r="G9" s="139"/>
      <c r="H9" s="139"/>
      <c r="I9" s="144"/>
      <c r="J9" s="13"/>
    </row>
    <row r="10" spans="1:9" s="13" customFormat="1" ht="12" customHeight="1">
      <c r="A10" s="55" t="s">
        <v>100</v>
      </c>
      <c r="B10" s="139"/>
      <c r="C10" s="139"/>
      <c r="D10" s="139"/>
      <c r="E10" s="139"/>
      <c r="F10" s="139"/>
      <c r="G10" s="139"/>
      <c r="H10" s="139"/>
      <c r="I10" s="144"/>
    </row>
    <row r="11" spans="1:9" s="13" customFormat="1" ht="12" customHeight="1">
      <c r="A11" s="115" t="s">
        <v>26</v>
      </c>
      <c r="B11" s="139">
        <v>42152</v>
      </c>
      <c r="C11" s="139">
        <v>43672</v>
      </c>
      <c r="D11" s="139">
        <v>4412</v>
      </c>
      <c r="E11" s="139">
        <v>5517</v>
      </c>
      <c r="F11" s="139">
        <v>308</v>
      </c>
      <c r="G11" s="139">
        <v>277</v>
      </c>
      <c r="H11" s="139">
        <v>36</v>
      </c>
      <c r="I11" s="144">
        <v>21</v>
      </c>
    </row>
    <row r="12" spans="1:9" s="13" customFormat="1" ht="12" customHeight="1">
      <c r="A12" s="116" t="s">
        <v>115</v>
      </c>
      <c r="B12" s="138">
        <v>2811</v>
      </c>
      <c r="C12" s="138">
        <v>4087</v>
      </c>
      <c r="D12" s="138">
        <v>34</v>
      </c>
      <c r="E12" s="138" t="s">
        <v>13</v>
      </c>
      <c r="F12" s="138">
        <v>22</v>
      </c>
      <c r="G12" s="138">
        <v>4</v>
      </c>
      <c r="H12" s="138" t="s">
        <v>13</v>
      </c>
      <c r="I12" s="140" t="s">
        <v>13</v>
      </c>
    </row>
    <row r="13" spans="1:9" s="13" customFormat="1" ht="12" customHeight="1">
      <c r="A13" s="116" t="s">
        <v>116</v>
      </c>
      <c r="B13" s="138">
        <v>7845</v>
      </c>
      <c r="C13" s="138">
        <v>6550</v>
      </c>
      <c r="D13" s="138" t="s">
        <v>13</v>
      </c>
      <c r="E13" s="138" t="s">
        <v>13</v>
      </c>
      <c r="F13" s="138" t="s">
        <v>13</v>
      </c>
      <c r="G13" s="138">
        <v>1</v>
      </c>
      <c r="H13" s="138" t="s">
        <v>13</v>
      </c>
      <c r="I13" s="140" t="s">
        <v>13</v>
      </c>
    </row>
    <row r="14" spans="1:9" s="13" customFormat="1" ht="12" customHeight="1">
      <c r="A14" s="116" t="s">
        <v>117</v>
      </c>
      <c r="B14" s="138">
        <v>1884</v>
      </c>
      <c r="C14" s="138">
        <v>1684</v>
      </c>
      <c r="D14" s="138">
        <v>25</v>
      </c>
      <c r="E14" s="138" t="s">
        <v>13</v>
      </c>
      <c r="F14" s="138" t="s">
        <v>13</v>
      </c>
      <c r="G14" s="138">
        <v>1</v>
      </c>
      <c r="H14" s="138" t="s">
        <v>13</v>
      </c>
      <c r="I14" s="140" t="s">
        <v>13</v>
      </c>
    </row>
    <row r="15" spans="1:9" s="13" customFormat="1" ht="12" customHeight="1">
      <c r="A15" s="116" t="s">
        <v>118</v>
      </c>
      <c r="B15" s="138" t="s">
        <v>13</v>
      </c>
      <c r="C15" s="138">
        <v>25</v>
      </c>
      <c r="D15" s="138" t="s">
        <v>13</v>
      </c>
      <c r="E15" s="138" t="s">
        <v>13</v>
      </c>
      <c r="F15" s="138" t="s">
        <v>13</v>
      </c>
      <c r="G15" s="138" t="s">
        <v>13</v>
      </c>
      <c r="H15" s="138" t="s">
        <v>13</v>
      </c>
      <c r="I15" s="140" t="s">
        <v>13</v>
      </c>
    </row>
    <row r="16" spans="1:9" s="13" customFormat="1" ht="12" customHeight="1">
      <c r="A16" s="116" t="s">
        <v>119</v>
      </c>
      <c r="B16" s="138" t="s">
        <v>13</v>
      </c>
      <c r="C16" s="138" t="s">
        <v>13</v>
      </c>
      <c r="D16" s="138" t="s">
        <v>13</v>
      </c>
      <c r="E16" s="138" t="s">
        <v>13</v>
      </c>
      <c r="F16" s="138" t="s">
        <v>13</v>
      </c>
      <c r="G16" s="138" t="s">
        <v>13</v>
      </c>
      <c r="H16" s="138">
        <v>9</v>
      </c>
      <c r="I16" s="140">
        <v>7</v>
      </c>
    </row>
    <row r="17" spans="1:9" s="13" customFormat="1" ht="12" customHeight="1">
      <c r="A17" s="116" t="s">
        <v>120</v>
      </c>
      <c r="B17" s="138">
        <v>1390</v>
      </c>
      <c r="C17" s="138" t="s">
        <v>13</v>
      </c>
      <c r="D17" s="138" t="s">
        <v>13</v>
      </c>
      <c r="E17" s="138" t="s">
        <v>13</v>
      </c>
      <c r="F17" s="138" t="s">
        <v>13</v>
      </c>
      <c r="G17" s="138" t="s">
        <v>13</v>
      </c>
      <c r="H17" s="138" t="s">
        <v>13</v>
      </c>
      <c r="I17" s="140" t="s">
        <v>13</v>
      </c>
    </row>
    <row r="18" spans="1:9" s="13" customFormat="1" ht="12" customHeight="1">
      <c r="A18" s="116" t="s">
        <v>121</v>
      </c>
      <c r="B18" s="138" t="s">
        <v>13</v>
      </c>
      <c r="C18" s="138" t="s">
        <v>13</v>
      </c>
      <c r="D18" s="138" t="s">
        <v>13</v>
      </c>
      <c r="E18" s="138" t="s">
        <v>13</v>
      </c>
      <c r="F18" s="138" t="s">
        <v>13</v>
      </c>
      <c r="G18" s="138" t="s">
        <v>13</v>
      </c>
      <c r="H18" s="138" t="s">
        <v>13</v>
      </c>
      <c r="I18" s="140" t="s">
        <v>13</v>
      </c>
    </row>
    <row r="19" spans="1:9" s="13" customFormat="1" ht="12" customHeight="1">
      <c r="A19" s="116" t="s">
        <v>122</v>
      </c>
      <c r="B19" s="138" t="s">
        <v>13</v>
      </c>
      <c r="C19" s="138" t="s">
        <v>13</v>
      </c>
      <c r="D19" s="138" t="s">
        <v>13</v>
      </c>
      <c r="E19" s="138" t="s">
        <v>13</v>
      </c>
      <c r="F19" s="138" t="s">
        <v>13</v>
      </c>
      <c r="G19" s="138" t="s">
        <v>13</v>
      </c>
      <c r="H19" s="138" t="s">
        <v>13</v>
      </c>
      <c r="I19" s="140" t="s">
        <v>13</v>
      </c>
    </row>
    <row r="20" spans="1:9" s="13" customFormat="1" ht="12" customHeight="1">
      <c r="A20" s="116" t="s">
        <v>123</v>
      </c>
      <c r="B20" s="138" t="s">
        <v>13</v>
      </c>
      <c r="C20" s="138" t="s">
        <v>13</v>
      </c>
      <c r="D20" s="138" t="s">
        <v>13</v>
      </c>
      <c r="E20" s="138" t="s">
        <v>13</v>
      </c>
      <c r="F20" s="138" t="s">
        <v>13</v>
      </c>
      <c r="G20" s="138" t="s">
        <v>13</v>
      </c>
      <c r="H20" s="138">
        <v>7</v>
      </c>
      <c r="I20" s="140">
        <v>7</v>
      </c>
    </row>
    <row r="21" spans="1:9" s="13" customFormat="1" ht="12" customHeight="1">
      <c r="A21" s="116" t="s">
        <v>124</v>
      </c>
      <c r="B21" s="138">
        <v>3148</v>
      </c>
      <c r="C21" s="138">
        <v>3470</v>
      </c>
      <c r="D21" s="138">
        <v>1990</v>
      </c>
      <c r="E21" s="138">
        <v>1480</v>
      </c>
      <c r="F21" s="138">
        <v>66</v>
      </c>
      <c r="G21" s="138">
        <v>137</v>
      </c>
      <c r="H21" s="138">
        <v>2</v>
      </c>
      <c r="I21" s="140" t="s">
        <v>13</v>
      </c>
    </row>
    <row r="22" spans="1:9" s="13" customFormat="1" ht="12" customHeight="1">
      <c r="A22" s="116" t="s">
        <v>125</v>
      </c>
      <c r="B22" s="138" t="s">
        <v>13</v>
      </c>
      <c r="C22" s="138">
        <v>49</v>
      </c>
      <c r="D22" s="138">
        <v>113</v>
      </c>
      <c r="E22" s="138">
        <v>254</v>
      </c>
      <c r="F22" s="138">
        <v>3</v>
      </c>
      <c r="G22" s="138">
        <v>73</v>
      </c>
      <c r="H22" s="138">
        <v>10</v>
      </c>
      <c r="I22" s="140">
        <v>7</v>
      </c>
    </row>
    <row r="23" spans="1:9" s="13" customFormat="1" ht="12" customHeight="1">
      <c r="A23" s="116" t="s">
        <v>126</v>
      </c>
      <c r="B23" s="138">
        <v>1224</v>
      </c>
      <c r="C23" s="138">
        <v>934</v>
      </c>
      <c r="D23" s="138" t="s">
        <v>13</v>
      </c>
      <c r="E23" s="138">
        <v>1</v>
      </c>
      <c r="F23" s="138">
        <v>3</v>
      </c>
      <c r="G23" s="138">
        <v>4</v>
      </c>
      <c r="H23" s="138" t="s">
        <v>13</v>
      </c>
      <c r="I23" s="140" t="s">
        <v>13</v>
      </c>
    </row>
    <row r="24" spans="1:9" s="13" customFormat="1" ht="12" customHeight="1">
      <c r="A24" s="116" t="s">
        <v>127</v>
      </c>
      <c r="B24" s="138" t="s">
        <v>13</v>
      </c>
      <c r="C24" s="138" t="s">
        <v>13</v>
      </c>
      <c r="D24" s="138">
        <v>6</v>
      </c>
      <c r="E24" s="138" t="s">
        <v>13</v>
      </c>
      <c r="F24" s="138" t="s">
        <v>13</v>
      </c>
      <c r="G24" s="138" t="s">
        <v>13</v>
      </c>
      <c r="H24" s="138" t="s">
        <v>13</v>
      </c>
      <c r="I24" s="140" t="s">
        <v>13</v>
      </c>
    </row>
    <row r="25" spans="1:9" s="13" customFormat="1" ht="12" customHeight="1">
      <c r="A25" s="116" t="s">
        <v>128</v>
      </c>
      <c r="B25" s="138" t="s">
        <v>13</v>
      </c>
      <c r="C25" s="138" t="s">
        <v>13</v>
      </c>
      <c r="D25" s="138" t="s">
        <v>13</v>
      </c>
      <c r="E25" s="138" t="s">
        <v>13</v>
      </c>
      <c r="F25" s="138" t="s">
        <v>13</v>
      </c>
      <c r="G25" s="138" t="s">
        <v>13</v>
      </c>
      <c r="H25" s="138" t="s">
        <v>13</v>
      </c>
      <c r="I25" s="140" t="s">
        <v>13</v>
      </c>
    </row>
    <row r="26" spans="1:9" s="13" customFormat="1" ht="12" customHeight="1">
      <c r="A26" s="116" t="s">
        <v>129</v>
      </c>
      <c r="B26" s="138">
        <v>15088</v>
      </c>
      <c r="C26" s="138">
        <v>19239</v>
      </c>
      <c r="D26" s="138">
        <v>1254</v>
      </c>
      <c r="E26" s="138">
        <v>2048</v>
      </c>
      <c r="F26" s="138">
        <v>191</v>
      </c>
      <c r="G26" s="138">
        <v>32</v>
      </c>
      <c r="H26" s="138" t="s">
        <v>13</v>
      </c>
      <c r="I26" s="140" t="s">
        <v>13</v>
      </c>
    </row>
    <row r="27" spans="1:9" s="13" customFormat="1" ht="12" customHeight="1">
      <c r="A27" s="116" t="s">
        <v>130</v>
      </c>
      <c r="B27" s="138" t="s">
        <v>13</v>
      </c>
      <c r="C27" s="138" t="s">
        <v>13</v>
      </c>
      <c r="D27" s="138" t="s">
        <v>13</v>
      </c>
      <c r="E27" s="138" t="s">
        <v>13</v>
      </c>
      <c r="F27" s="138" t="s">
        <v>13</v>
      </c>
      <c r="G27" s="138" t="s">
        <v>13</v>
      </c>
      <c r="H27" s="138" t="s">
        <v>13</v>
      </c>
      <c r="I27" s="140" t="s">
        <v>13</v>
      </c>
    </row>
    <row r="28" spans="1:9" s="13" customFormat="1" ht="12" customHeight="1">
      <c r="A28" s="116" t="s">
        <v>131</v>
      </c>
      <c r="B28" s="138" t="s">
        <v>13</v>
      </c>
      <c r="C28" s="138" t="s">
        <v>13</v>
      </c>
      <c r="D28" s="138" t="s">
        <v>13</v>
      </c>
      <c r="E28" s="138" t="s">
        <v>13</v>
      </c>
      <c r="F28" s="138" t="s">
        <v>13</v>
      </c>
      <c r="G28" s="138" t="s">
        <v>13</v>
      </c>
      <c r="H28" s="138" t="s">
        <v>13</v>
      </c>
      <c r="I28" s="140" t="s">
        <v>13</v>
      </c>
    </row>
    <row r="29" spans="1:9" s="13" customFormat="1" ht="12" customHeight="1">
      <c r="A29" s="116" t="s">
        <v>132</v>
      </c>
      <c r="B29" s="138" t="s">
        <v>13</v>
      </c>
      <c r="C29" s="138" t="s">
        <v>13</v>
      </c>
      <c r="D29" s="138" t="s">
        <v>13</v>
      </c>
      <c r="E29" s="138" t="s">
        <v>13</v>
      </c>
      <c r="F29" s="138" t="s">
        <v>13</v>
      </c>
      <c r="G29" s="138" t="s">
        <v>13</v>
      </c>
      <c r="H29" s="138" t="s">
        <v>13</v>
      </c>
      <c r="I29" s="140" t="s">
        <v>13</v>
      </c>
    </row>
    <row r="30" spans="1:9" s="13" customFormat="1" ht="12" customHeight="1">
      <c r="A30" s="116" t="s">
        <v>133</v>
      </c>
      <c r="B30" s="138" t="s">
        <v>13</v>
      </c>
      <c r="C30" s="138" t="s">
        <v>13</v>
      </c>
      <c r="D30" s="138" t="s">
        <v>13</v>
      </c>
      <c r="E30" s="138" t="s">
        <v>13</v>
      </c>
      <c r="F30" s="138" t="s">
        <v>13</v>
      </c>
      <c r="G30" s="138" t="s">
        <v>13</v>
      </c>
      <c r="H30" s="138" t="s">
        <v>13</v>
      </c>
      <c r="I30" s="140" t="s">
        <v>13</v>
      </c>
    </row>
    <row r="31" spans="1:9" s="13" customFormat="1" ht="12" customHeight="1">
      <c r="A31" s="116" t="s">
        <v>134</v>
      </c>
      <c r="B31" s="138">
        <v>23</v>
      </c>
      <c r="C31" s="138" t="s">
        <v>13</v>
      </c>
      <c r="D31" s="138">
        <v>37</v>
      </c>
      <c r="E31" s="138">
        <v>5</v>
      </c>
      <c r="F31" s="138" t="s">
        <v>13</v>
      </c>
      <c r="G31" s="138" t="s">
        <v>13</v>
      </c>
      <c r="H31" s="138" t="s">
        <v>13</v>
      </c>
      <c r="I31" s="140" t="s">
        <v>13</v>
      </c>
    </row>
    <row r="32" spans="1:9" s="13" customFormat="1" ht="12" customHeight="1">
      <c r="A32" s="116" t="s">
        <v>135</v>
      </c>
      <c r="B32" s="138">
        <v>7251</v>
      </c>
      <c r="C32" s="138">
        <v>7125</v>
      </c>
      <c r="D32" s="138">
        <v>557</v>
      </c>
      <c r="E32" s="138">
        <v>529</v>
      </c>
      <c r="F32" s="138">
        <v>23</v>
      </c>
      <c r="G32" s="138">
        <v>7</v>
      </c>
      <c r="H32" s="138">
        <v>7</v>
      </c>
      <c r="I32" s="140" t="s">
        <v>13</v>
      </c>
    </row>
    <row r="33" spans="1:9" s="13" customFormat="1" ht="12" customHeight="1">
      <c r="A33" s="116" t="s">
        <v>136</v>
      </c>
      <c r="B33" s="138">
        <v>120</v>
      </c>
      <c r="C33" s="138">
        <v>509</v>
      </c>
      <c r="D33" s="138">
        <v>396</v>
      </c>
      <c r="E33" s="138">
        <v>1200</v>
      </c>
      <c r="F33" s="138" t="s">
        <v>13</v>
      </c>
      <c r="G33" s="138">
        <v>18</v>
      </c>
      <c r="H33" s="138">
        <v>1</v>
      </c>
      <c r="I33" s="140" t="s">
        <v>13</v>
      </c>
    </row>
    <row r="34" spans="1:9" s="13" customFormat="1" ht="12" customHeight="1">
      <c r="A34" s="116" t="s">
        <v>137</v>
      </c>
      <c r="B34" s="138">
        <v>1368</v>
      </c>
      <c r="C34" s="138" t="s">
        <v>13</v>
      </c>
      <c r="D34" s="138" t="s">
        <v>13</v>
      </c>
      <c r="E34" s="138" t="s">
        <v>13</v>
      </c>
      <c r="F34" s="138" t="s">
        <v>13</v>
      </c>
      <c r="G34" s="138" t="s">
        <v>13</v>
      </c>
      <c r="H34" s="138" t="s">
        <v>13</v>
      </c>
      <c r="I34" s="140" t="s">
        <v>13</v>
      </c>
    </row>
    <row r="35" spans="1:9" s="13" customFormat="1" ht="12" customHeight="1">
      <c r="A35" s="116" t="s">
        <v>138</v>
      </c>
      <c r="B35" s="138" t="s">
        <v>13</v>
      </c>
      <c r="C35" s="138" t="s">
        <v>13</v>
      </c>
      <c r="D35" s="138" t="s">
        <v>13</v>
      </c>
      <c r="E35" s="138" t="s">
        <v>13</v>
      </c>
      <c r="F35" s="138" t="s">
        <v>13</v>
      </c>
      <c r="G35" s="138" t="s">
        <v>13</v>
      </c>
      <c r="H35" s="138" t="s">
        <v>13</v>
      </c>
      <c r="I35" s="140" t="s">
        <v>13</v>
      </c>
    </row>
    <row r="36" spans="1:9" s="13" customFormat="1" ht="12" customHeight="1">
      <c r="A36" s="23" t="s">
        <v>14</v>
      </c>
      <c r="B36" s="138"/>
      <c r="C36" s="138"/>
      <c r="D36" s="138"/>
      <c r="E36" s="138"/>
      <c r="F36" s="138"/>
      <c r="G36" s="138"/>
      <c r="H36" s="138"/>
      <c r="I36" s="140"/>
    </row>
    <row r="37" spans="1:9" s="13" customFormat="1" ht="12" customHeight="1">
      <c r="A37" s="117" t="s">
        <v>15</v>
      </c>
      <c r="B37" s="138"/>
      <c r="C37" s="138"/>
      <c r="D37" s="138"/>
      <c r="E37" s="138"/>
      <c r="F37" s="138"/>
      <c r="G37" s="138"/>
      <c r="H37" s="138"/>
      <c r="I37" s="140"/>
    </row>
    <row r="38" spans="1:9" s="13" customFormat="1" ht="12" customHeight="1">
      <c r="A38" s="116" t="s">
        <v>139</v>
      </c>
      <c r="B38" s="138" t="s">
        <v>13</v>
      </c>
      <c r="C38" s="138" t="s">
        <v>13</v>
      </c>
      <c r="D38" s="138" t="s">
        <v>13</v>
      </c>
      <c r="E38" s="138" t="s">
        <v>13</v>
      </c>
      <c r="F38" s="138" t="s">
        <v>13</v>
      </c>
      <c r="G38" s="138" t="s">
        <v>13</v>
      </c>
      <c r="H38" s="138" t="s">
        <v>13</v>
      </c>
      <c r="I38" s="140" t="s">
        <v>13</v>
      </c>
    </row>
    <row r="39" spans="1:9" s="13" customFormat="1" ht="12" customHeight="1">
      <c r="A39" s="116" t="s">
        <v>140</v>
      </c>
      <c r="B39" s="138" t="s">
        <v>13</v>
      </c>
      <c r="C39" s="138">
        <v>2</v>
      </c>
      <c r="D39" s="138">
        <v>65</v>
      </c>
      <c r="E39" s="138">
        <v>599</v>
      </c>
      <c r="F39" s="138" t="s">
        <v>13</v>
      </c>
      <c r="G39" s="138" t="s">
        <v>13</v>
      </c>
      <c r="H39" s="138" t="s">
        <v>13</v>
      </c>
      <c r="I39" s="140" t="s">
        <v>13</v>
      </c>
    </row>
    <row r="40" spans="1:9" s="13" customFormat="1" ht="12" customHeight="1">
      <c r="A40" s="118" t="s">
        <v>141</v>
      </c>
      <c r="B40" s="138">
        <v>22</v>
      </c>
      <c r="C40" s="138">
        <v>1292</v>
      </c>
      <c r="D40" s="138" t="s">
        <v>13</v>
      </c>
      <c r="E40" s="138" t="s">
        <v>13</v>
      </c>
      <c r="F40" s="138" t="s">
        <v>13</v>
      </c>
      <c r="G40" s="138" t="s">
        <v>13</v>
      </c>
      <c r="H40" s="138" t="s">
        <v>13</v>
      </c>
      <c r="I40" s="140" t="s">
        <v>13</v>
      </c>
    </row>
    <row r="41" spans="1:9" s="13" customFormat="1" ht="12" customHeight="1">
      <c r="A41" s="116" t="s">
        <v>142</v>
      </c>
      <c r="B41" s="138" t="s">
        <v>13</v>
      </c>
      <c r="C41" s="138" t="s">
        <v>13</v>
      </c>
      <c r="D41" s="138" t="s">
        <v>13</v>
      </c>
      <c r="E41" s="138" t="s">
        <v>13</v>
      </c>
      <c r="F41" s="138">
        <v>142</v>
      </c>
      <c r="G41" s="138">
        <v>20</v>
      </c>
      <c r="H41" s="138" t="s">
        <v>13</v>
      </c>
      <c r="I41" s="140" t="s">
        <v>13</v>
      </c>
    </row>
    <row r="42" spans="1:9" s="13" customFormat="1" ht="12" customHeight="1">
      <c r="A42" s="118" t="s">
        <v>143</v>
      </c>
      <c r="B42" s="138">
        <v>135</v>
      </c>
      <c r="C42" s="138">
        <v>280</v>
      </c>
      <c r="D42" s="138">
        <v>11499</v>
      </c>
      <c r="E42" s="138">
        <v>10387</v>
      </c>
      <c r="F42" s="138">
        <v>36</v>
      </c>
      <c r="G42" s="138">
        <v>4</v>
      </c>
      <c r="H42" s="138" t="s">
        <v>13</v>
      </c>
      <c r="I42" s="140" t="s">
        <v>13</v>
      </c>
    </row>
    <row r="43" spans="1:10" ht="12" customHeight="1">
      <c r="A43" s="22"/>
      <c r="B43" s="138"/>
      <c r="C43" s="138"/>
      <c r="D43" s="138"/>
      <c r="E43" s="138"/>
      <c r="F43" s="138"/>
      <c r="G43" s="138"/>
      <c r="H43" s="138"/>
      <c r="I43" s="140"/>
      <c r="J43" s="13"/>
    </row>
    <row r="44" spans="1:10" ht="12" customHeight="1">
      <c r="A44" s="55" t="s">
        <v>99</v>
      </c>
      <c r="B44" s="138"/>
      <c r="C44" s="138"/>
      <c r="D44" s="138"/>
      <c r="E44" s="138"/>
      <c r="F44" s="138"/>
      <c r="G44" s="138"/>
      <c r="H44" s="138"/>
      <c r="I44" s="140"/>
      <c r="J44" s="13"/>
    </row>
    <row r="45" spans="1:10" ht="12" customHeight="1">
      <c r="A45" s="22" t="s">
        <v>16</v>
      </c>
      <c r="B45" s="138">
        <v>20</v>
      </c>
      <c r="C45" s="138" t="s">
        <v>13</v>
      </c>
      <c r="D45" s="138">
        <v>19</v>
      </c>
      <c r="E45" s="138" t="s">
        <v>13</v>
      </c>
      <c r="F45" s="138" t="s">
        <v>13</v>
      </c>
      <c r="G45" s="138" t="s">
        <v>13</v>
      </c>
      <c r="H45" s="138" t="s">
        <v>13</v>
      </c>
      <c r="I45" s="140" t="s">
        <v>13</v>
      </c>
      <c r="J45" s="13"/>
    </row>
    <row r="46" spans="1:10" ht="12" customHeight="1">
      <c r="A46" s="22" t="s">
        <v>17</v>
      </c>
      <c r="B46" s="138" t="s">
        <v>13</v>
      </c>
      <c r="C46" s="138" t="s">
        <v>13</v>
      </c>
      <c r="D46" s="138" t="s">
        <v>13</v>
      </c>
      <c r="E46" s="138" t="s">
        <v>13</v>
      </c>
      <c r="F46" s="138" t="s">
        <v>13</v>
      </c>
      <c r="G46" s="138" t="s">
        <v>13</v>
      </c>
      <c r="H46" s="138" t="s">
        <v>13</v>
      </c>
      <c r="I46" s="140" t="s">
        <v>13</v>
      </c>
      <c r="J46" s="13"/>
    </row>
    <row r="47" spans="1:10" ht="12" customHeight="1">
      <c r="A47" s="22" t="s">
        <v>27</v>
      </c>
      <c r="B47" s="138" t="s">
        <v>13</v>
      </c>
      <c r="C47" s="138" t="s">
        <v>13</v>
      </c>
      <c r="D47" s="138">
        <v>70</v>
      </c>
      <c r="E47" s="138" t="s">
        <v>13</v>
      </c>
      <c r="F47" s="138">
        <v>12</v>
      </c>
      <c r="G47" s="138" t="s">
        <v>13</v>
      </c>
      <c r="H47" s="138" t="s">
        <v>13</v>
      </c>
      <c r="I47" s="140" t="s">
        <v>13</v>
      </c>
      <c r="J47" s="13"/>
    </row>
    <row r="48" spans="1:10" ht="12" customHeight="1">
      <c r="A48" s="22" t="s">
        <v>18</v>
      </c>
      <c r="B48" s="138" t="s">
        <v>13</v>
      </c>
      <c r="C48" s="138" t="s">
        <v>13</v>
      </c>
      <c r="D48" s="138" t="s">
        <v>13</v>
      </c>
      <c r="E48" s="138" t="s">
        <v>13</v>
      </c>
      <c r="F48" s="138" t="s">
        <v>13</v>
      </c>
      <c r="G48" s="138" t="s">
        <v>13</v>
      </c>
      <c r="H48" s="138" t="s">
        <v>13</v>
      </c>
      <c r="I48" s="140" t="s">
        <v>13</v>
      </c>
      <c r="J48" s="13"/>
    </row>
    <row r="49" spans="1:10" ht="12" customHeight="1">
      <c r="A49" s="22" t="s">
        <v>19</v>
      </c>
      <c r="B49" s="138">
        <v>3947</v>
      </c>
      <c r="C49" s="138">
        <v>2111</v>
      </c>
      <c r="D49" s="138" t="s">
        <v>13</v>
      </c>
      <c r="E49" s="138" t="s">
        <v>13</v>
      </c>
      <c r="F49" s="138">
        <v>111</v>
      </c>
      <c r="G49" s="138" t="s">
        <v>13</v>
      </c>
      <c r="H49" s="138" t="s">
        <v>13</v>
      </c>
      <c r="I49" s="140" t="s">
        <v>13</v>
      </c>
      <c r="J49" s="13"/>
    </row>
    <row r="50" spans="1:10" ht="12" customHeight="1">
      <c r="A50" s="22" t="s">
        <v>28</v>
      </c>
      <c r="B50" s="138" t="s">
        <v>13</v>
      </c>
      <c r="C50" s="138" t="s">
        <v>13</v>
      </c>
      <c r="D50" s="138" t="s">
        <v>13</v>
      </c>
      <c r="E50" s="138" t="s">
        <v>13</v>
      </c>
      <c r="F50" s="138" t="s">
        <v>13</v>
      </c>
      <c r="G50" s="138" t="s">
        <v>13</v>
      </c>
      <c r="H50" s="138" t="s">
        <v>13</v>
      </c>
      <c r="I50" s="140" t="s">
        <v>13</v>
      </c>
      <c r="J50" s="13"/>
    </row>
    <row r="51" spans="1:10" ht="12" customHeight="1">
      <c r="A51" s="22" t="s">
        <v>30</v>
      </c>
      <c r="B51" s="138" t="s">
        <v>13</v>
      </c>
      <c r="C51" s="138">
        <v>609</v>
      </c>
      <c r="D51" s="138">
        <v>291</v>
      </c>
      <c r="E51" s="138">
        <v>324</v>
      </c>
      <c r="F51" s="138">
        <v>4</v>
      </c>
      <c r="G51" s="138">
        <v>5</v>
      </c>
      <c r="H51" s="138" t="s">
        <v>13</v>
      </c>
      <c r="I51" s="140" t="s">
        <v>13</v>
      </c>
      <c r="J51" s="13"/>
    </row>
    <row r="52" spans="1:10" ht="12" customHeight="1">
      <c r="A52" s="22" t="s">
        <v>29</v>
      </c>
      <c r="B52" s="138">
        <v>87</v>
      </c>
      <c r="C52" s="138" t="s">
        <v>13</v>
      </c>
      <c r="D52" s="138" t="s">
        <v>13</v>
      </c>
      <c r="E52" s="138" t="s">
        <v>13</v>
      </c>
      <c r="F52" s="138" t="s">
        <v>13</v>
      </c>
      <c r="G52" s="138" t="s">
        <v>13</v>
      </c>
      <c r="H52" s="138" t="s">
        <v>13</v>
      </c>
      <c r="I52" s="140" t="s">
        <v>13</v>
      </c>
      <c r="J52" s="13"/>
    </row>
    <row r="53" spans="1:10" ht="12" customHeight="1">
      <c r="A53" s="22" t="s">
        <v>21</v>
      </c>
      <c r="B53" s="138" t="s">
        <v>13</v>
      </c>
      <c r="C53" s="138" t="s">
        <v>13</v>
      </c>
      <c r="D53" s="138" t="s">
        <v>13</v>
      </c>
      <c r="E53" s="138" t="s">
        <v>13</v>
      </c>
      <c r="F53" s="138" t="s">
        <v>13</v>
      </c>
      <c r="G53" s="138" t="s">
        <v>13</v>
      </c>
      <c r="H53" s="138" t="s">
        <v>13</v>
      </c>
      <c r="I53" s="140" t="s">
        <v>13</v>
      </c>
      <c r="J53" s="13"/>
    </row>
    <row r="54" spans="1:10" ht="12" customHeight="1" thickBot="1">
      <c r="A54" s="24" t="s">
        <v>101</v>
      </c>
      <c r="B54" s="142" t="s">
        <v>13</v>
      </c>
      <c r="C54" s="142" t="s">
        <v>13</v>
      </c>
      <c r="D54" s="142" t="s">
        <v>13</v>
      </c>
      <c r="E54" s="142" t="s">
        <v>13</v>
      </c>
      <c r="F54" s="142" t="s">
        <v>13</v>
      </c>
      <c r="G54" s="142" t="s">
        <v>13</v>
      </c>
      <c r="H54" s="142" t="s">
        <v>13</v>
      </c>
      <c r="I54" s="143" t="s">
        <v>13</v>
      </c>
      <c r="J54" s="13"/>
    </row>
    <row r="55" spans="1:9" s="13" customFormat="1" ht="12" customHeight="1">
      <c r="A55" s="109" t="s">
        <v>111</v>
      </c>
      <c r="C55" s="110"/>
      <c r="D55" s="110"/>
      <c r="E55" s="25"/>
      <c r="G55" s="110"/>
      <c r="H55" s="110"/>
      <c r="I55" s="25"/>
    </row>
    <row r="56" spans="1:10" ht="12.75">
      <c r="A56" s="2" t="s">
        <v>14</v>
      </c>
      <c r="J56" s="13"/>
    </row>
    <row r="57" spans="1:10" ht="12.75">
      <c r="A57" s="2" t="s">
        <v>14</v>
      </c>
      <c r="J57" s="13"/>
    </row>
    <row r="58" spans="1:10" ht="12.75">
      <c r="A58" s="2" t="s">
        <v>14</v>
      </c>
      <c r="J58" s="13"/>
    </row>
    <row r="59" spans="1:10" ht="12.75">
      <c r="A59" s="2" t="s">
        <v>14</v>
      </c>
      <c r="J59" s="13"/>
    </row>
    <row r="60" spans="1:10" ht="12.75">
      <c r="A60" s="2" t="s">
        <v>14</v>
      </c>
      <c r="J60" s="13"/>
    </row>
    <row r="61" spans="1:10" ht="12.75">
      <c r="A61" s="2" t="s">
        <v>14</v>
      </c>
      <c r="J61" s="13"/>
    </row>
    <row r="62" spans="1:10" ht="12.75">
      <c r="A62" s="2" t="s">
        <v>14</v>
      </c>
      <c r="J62" s="13"/>
    </row>
    <row r="63" spans="1:10" ht="12.75">
      <c r="A63" s="2" t="s">
        <v>14</v>
      </c>
      <c r="J63" s="13"/>
    </row>
    <row r="64" spans="1:10" ht="12.75">
      <c r="A64" s="2" t="s">
        <v>14</v>
      </c>
      <c r="J64" s="13"/>
    </row>
    <row r="65" spans="1:10" ht="12.75">
      <c r="A65" s="2" t="s">
        <v>14</v>
      </c>
      <c r="J65" s="13"/>
    </row>
    <row r="66" spans="1:10" ht="12.75">
      <c r="A66" s="2" t="s">
        <v>14</v>
      </c>
      <c r="J66" s="13"/>
    </row>
    <row r="67" spans="1:10" ht="12.75">
      <c r="A67" s="2" t="s">
        <v>14</v>
      </c>
      <c r="J67" s="13"/>
    </row>
    <row r="68" spans="1:10" ht="12.75">
      <c r="A68" s="2" t="s">
        <v>14</v>
      </c>
      <c r="J68" s="13"/>
    </row>
    <row r="69" spans="1:10" ht="12.75">
      <c r="A69" s="2" t="s">
        <v>14</v>
      </c>
      <c r="J69" s="13"/>
    </row>
    <row r="70" spans="1:10" ht="12.75">
      <c r="A70" s="2" t="s">
        <v>14</v>
      </c>
      <c r="J70" s="13"/>
    </row>
    <row r="71" spans="1:10" ht="12.75">
      <c r="A71" s="2" t="s">
        <v>14</v>
      </c>
      <c r="J71" s="13"/>
    </row>
    <row r="72" spans="1:10" ht="12.75">
      <c r="A72" s="2" t="s">
        <v>14</v>
      </c>
      <c r="J72" s="13"/>
    </row>
    <row r="73" spans="1:10" ht="12.75">
      <c r="A73" s="2" t="s">
        <v>14</v>
      </c>
      <c r="J73" s="13"/>
    </row>
    <row r="74" spans="1:10" ht="12.75">
      <c r="A74" s="2" t="s">
        <v>14</v>
      </c>
      <c r="J74" s="13"/>
    </row>
    <row r="75" spans="1:10" ht="12.75">
      <c r="A75" s="2" t="s">
        <v>14</v>
      </c>
      <c r="J75" s="13"/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59" customWidth="1"/>
    <col min="2" max="6" width="17.7109375" style="59" customWidth="1"/>
    <col min="7" max="16384" width="11.421875" style="59" customWidth="1"/>
  </cols>
  <sheetData>
    <row r="1" spans="1:6" s="58" customFormat="1" ht="18">
      <c r="A1" s="158" t="s">
        <v>0</v>
      </c>
      <c r="B1" s="158"/>
      <c r="C1" s="158"/>
      <c r="D1" s="158"/>
      <c r="E1" s="158"/>
      <c r="F1" s="158"/>
    </row>
    <row r="3" spans="1:10" ht="15">
      <c r="A3" s="149" t="s">
        <v>151</v>
      </c>
      <c r="B3" s="149"/>
      <c r="C3" s="149"/>
      <c r="D3" s="149"/>
      <c r="E3" s="149"/>
      <c r="F3" s="149"/>
      <c r="G3" s="60"/>
      <c r="H3" s="60"/>
      <c r="I3" s="60"/>
      <c r="J3" s="60"/>
    </row>
    <row r="4" spans="1:10" ht="15" thickBot="1">
      <c r="A4" s="60"/>
      <c r="B4" s="60"/>
      <c r="C4" s="60"/>
      <c r="D4" s="60"/>
      <c r="E4" s="60"/>
      <c r="F4" s="60"/>
      <c r="G4" s="61"/>
      <c r="H4" s="60"/>
      <c r="I4" s="60"/>
      <c r="J4" s="60"/>
    </row>
    <row r="5" spans="1:7" ht="12.75">
      <c r="A5" s="62" t="s">
        <v>37</v>
      </c>
      <c r="B5" s="159" t="s">
        <v>38</v>
      </c>
      <c r="C5" s="160"/>
      <c r="D5" s="161"/>
      <c r="E5" s="162" t="s">
        <v>40</v>
      </c>
      <c r="F5" s="164" t="s">
        <v>8</v>
      </c>
      <c r="G5" s="3"/>
    </row>
    <row r="6" spans="1:7" ht="13.5" thickBot="1">
      <c r="A6" s="39" t="s">
        <v>39</v>
      </c>
      <c r="B6" s="63" t="s">
        <v>41</v>
      </c>
      <c r="C6" s="64" t="s">
        <v>42</v>
      </c>
      <c r="D6" s="64" t="s">
        <v>43</v>
      </c>
      <c r="E6" s="163"/>
      <c r="F6" s="165"/>
      <c r="G6" s="3"/>
    </row>
    <row r="7" spans="1:7" ht="12.75">
      <c r="A7" s="40" t="s">
        <v>44</v>
      </c>
      <c r="B7" s="71" t="s">
        <v>13</v>
      </c>
      <c r="C7" s="72" t="s">
        <v>13</v>
      </c>
      <c r="D7" s="72">
        <v>20000</v>
      </c>
      <c r="E7" s="73" t="s">
        <v>13</v>
      </c>
      <c r="F7" s="74">
        <v>20000</v>
      </c>
      <c r="G7" s="3"/>
    </row>
    <row r="8" spans="1:7" ht="12.75">
      <c r="A8" s="41" t="s">
        <v>45</v>
      </c>
      <c r="B8" s="75" t="s">
        <v>13</v>
      </c>
      <c r="C8" s="75">
        <v>8619</v>
      </c>
      <c r="D8" s="75">
        <v>70819</v>
      </c>
      <c r="E8" s="76" t="s">
        <v>13</v>
      </c>
      <c r="F8" s="77">
        <v>79438</v>
      </c>
      <c r="G8" s="3"/>
    </row>
    <row r="9" spans="1:7" ht="12.75">
      <c r="A9" s="41" t="s">
        <v>46</v>
      </c>
      <c r="B9" s="75" t="s">
        <v>13</v>
      </c>
      <c r="C9" s="78" t="s">
        <v>13</v>
      </c>
      <c r="D9" s="75">
        <v>87695</v>
      </c>
      <c r="E9" s="76">
        <v>1000</v>
      </c>
      <c r="F9" s="77">
        <v>88695</v>
      </c>
      <c r="G9" s="3"/>
    </row>
    <row r="10" spans="1:7" ht="12.75">
      <c r="A10" s="41" t="s">
        <v>47</v>
      </c>
      <c r="B10" s="75" t="s">
        <v>13</v>
      </c>
      <c r="C10" s="75">
        <v>1942</v>
      </c>
      <c r="D10" s="75">
        <v>45160</v>
      </c>
      <c r="E10" s="76">
        <v>1456</v>
      </c>
      <c r="F10" s="77">
        <v>48558</v>
      </c>
      <c r="G10" s="3"/>
    </row>
    <row r="11" spans="1:7" ht="12.75">
      <c r="A11" s="42" t="str">
        <f>UPPER(" Galicia")</f>
        <v> GALICIA</v>
      </c>
      <c r="B11" s="79" t="s">
        <v>13</v>
      </c>
      <c r="C11" s="79">
        <v>10561</v>
      </c>
      <c r="D11" s="79">
        <v>223674</v>
      </c>
      <c r="E11" s="80">
        <v>2456</v>
      </c>
      <c r="F11" s="81">
        <v>236691</v>
      </c>
      <c r="G11" s="3"/>
    </row>
    <row r="12" spans="1:7" ht="12.75">
      <c r="A12" s="42"/>
      <c r="B12" s="79"/>
      <c r="C12" s="82"/>
      <c r="D12" s="79"/>
      <c r="E12" s="80"/>
      <c r="F12" s="81"/>
      <c r="G12" s="3"/>
    </row>
    <row r="13" spans="1:7" ht="12.75">
      <c r="A13" s="42" t="str">
        <f>UPPER(" P. de Asturias")</f>
        <v> P. DE ASTURIAS</v>
      </c>
      <c r="B13" s="79" t="s">
        <v>13</v>
      </c>
      <c r="C13" s="82" t="s">
        <v>13</v>
      </c>
      <c r="D13" s="79">
        <v>74671</v>
      </c>
      <c r="E13" s="80" t="s">
        <v>13</v>
      </c>
      <c r="F13" s="81">
        <v>74671</v>
      </c>
      <c r="G13" s="3"/>
    </row>
    <row r="14" spans="1:7" ht="12.75">
      <c r="A14" s="42"/>
      <c r="B14" s="79"/>
      <c r="C14" s="82"/>
      <c r="D14" s="79"/>
      <c r="E14" s="80"/>
      <c r="F14" s="81"/>
      <c r="G14" s="3"/>
    </row>
    <row r="15" spans="1:7" ht="12.75">
      <c r="A15" s="42" t="str">
        <f>UPPER(" Cantabria")</f>
        <v> CANTABRIA</v>
      </c>
      <c r="B15" s="79" t="s">
        <v>13</v>
      </c>
      <c r="C15" s="82" t="s">
        <v>13</v>
      </c>
      <c r="D15" s="79">
        <v>59250</v>
      </c>
      <c r="E15" s="80">
        <v>40</v>
      </c>
      <c r="F15" s="81">
        <v>59290</v>
      </c>
      <c r="G15" s="3"/>
    </row>
    <row r="16" spans="1:7" ht="12.75">
      <c r="A16" s="42"/>
      <c r="B16" s="79"/>
      <c r="C16" s="82"/>
      <c r="D16" s="79"/>
      <c r="E16" s="80"/>
      <c r="F16" s="81"/>
      <c r="G16" s="3"/>
    </row>
    <row r="17" spans="1:7" ht="12.75">
      <c r="A17" s="41" t="s">
        <v>48</v>
      </c>
      <c r="B17" s="75" t="s">
        <v>13</v>
      </c>
      <c r="C17" s="75">
        <v>19625</v>
      </c>
      <c r="D17" s="75">
        <v>49812</v>
      </c>
      <c r="E17" s="76" t="s">
        <v>13</v>
      </c>
      <c r="F17" s="77">
        <v>69437</v>
      </c>
      <c r="G17" s="3"/>
    </row>
    <row r="18" spans="1:7" ht="12.75">
      <c r="A18" s="41" t="s">
        <v>49</v>
      </c>
      <c r="B18" s="75" t="s">
        <v>13</v>
      </c>
      <c r="C18" s="78" t="s">
        <v>13</v>
      </c>
      <c r="D18" s="75">
        <v>156135</v>
      </c>
      <c r="E18" s="76" t="s">
        <v>13</v>
      </c>
      <c r="F18" s="77">
        <v>156135</v>
      </c>
      <c r="G18" s="3"/>
    </row>
    <row r="19" spans="1:7" ht="12.75">
      <c r="A19" s="41" t="s">
        <v>50</v>
      </c>
      <c r="B19" s="75" t="s">
        <v>13</v>
      </c>
      <c r="C19" s="78" t="s">
        <v>13</v>
      </c>
      <c r="D19" s="75">
        <v>67380</v>
      </c>
      <c r="E19" s="76" t="s">
        <v>13</v>
      </c>
      <c r="F19" s="77">
        <v>67380</v>
      </c>
      <c r="G19" s="3"/>
    </row>
    <row r="20" spans="1:7" ht="12.75">
      <c r="A20" s="42" t="str">
        <f>UPPER(" País Vasco")</f>
        <v> PAÍS VASCO</v>
      </c>
      <c r="B20" s="79" t="s">
        <v>13</v>
      </c>
      <c r="C20" s="79">
        <v>19625</v>
      </c>
      <c r="D20" s="79">
        <v>273327</v>
      </c>
      <c r="E20" s="80" t="s">
        <v>13</v>
      </c>
      <c r="F20" s="81">
        <v>292952</v>
      </c>
      <c r="G20" s="3"/>
    </row>
    <row r="21" spans="1:7" ht="12.75">
      <c r="A21" s="42"/>
      <c r="B21" s="79"/>
      <c r="C21" s="79"/>
      <c r="D21" s="79"/>
      <c r="E21" s="80"/>
      <c r="F21" s="81"/>
      <c r="G21" s="3"/>
    </row>
    <row r="22" spans="1:7" ht="12.75">
      <c r="A22" s="42" t="str">
        <f>UPPER(" Navarra")</f>
        <v> NAVARRA</v>
      </c>
      <c r="B22" s="79" t="s">
        <v>13</v>
      </c>
      <c r="C22" s="79">
        <v>504269</v>
      </c>
      <c r="D22" s="79">
        <v>231164</v>
      </c>
      <c r="E22" s="80" t="s">
        <v>13</v>
      </c>
      <c r="F22" s="81">
        <v>735433</v>
      </c>
      <c r="G22" s="3"/>
    </row>
    <row r="23" spans="1:7" ht="12.75">
      <c r="A23" s="42"/>
      <c r="B23" s="79"/>
      <c r="C23" s="79"/>
      <c r="D23" s="79"/>
      <c r="E23" s="80"/>
      <c r="F23" s="81"/>
      <c r="G23" s="3"/>
    </row>
    <row r="24" spans="1:7" ht="12.75">
      <c r="A24" s="42" t="str">
        <f>UPPER(" La Rioja")</f>
        <v> LA RIOJA</v>
      </c>
      <c r="B24" s="79" t="s">
        <v>13</v>
      </c>
      <c r="C24" s="79">
        <v>143989</v>
      </c>
      <c r="D24" s="79">
        <v>14102</v>
      </c>
      <c r="E24" s="80">
        <v>10612</v>
      </c>
      <c r="F24" s="81">
        <v>168703</v>
      </c>
      <c r="G24" s="3"/>
    </row>
    <row r="25" spans="1:7" ht="12.75">
      <c r="A25" s="42"/>
      <c r="B25" s="79"/>
      <c r="C25" s="79"/>
      <c r="D25" s="82"/>
      <c r="E25" s="80"/>
      <c r="F25" s="81"/>
      <c r="G25" s="3"/>
    </row>
    <row r="26" spans="1:7" ht="12.75">
      <c r="A26" s="41" t="s">
        <v>51</v>
      </c>
      <c r="B26" s="79" t="s">
        <v>13</v>
      </c>
      <c r="C26" s="75">
        <v>809252</v>
      </c>
      <c r="D26" s="78" t="s">
        <v>13</v>
      </c>
      <c r="E26" s="76">
        <v>150</v>
      </c>
      <c r="F26" s="77">
        <v>809402</v>
      </c>
      <c r="G26" s="3"/>
    </row>
    <row r="27" spans="1:7" ht="12.75">
      <c r="A27" s="41" t="s">
        <v>52</v>
      </c>
      <c r="B27" s="75">
        <v>21475</v>
      </c>
      <c r="C27" s="75">
        <v>832100</v>
      </c>
      <c r="D27" s="75">
        <v>32195</v>
      </c>
      <c r="E27" s="76">
        <v>8950</v>
      </c>
      <c r="F27" s="77">
        <v>894720</v>
      </c>
      <c r="G27" s="3"/>
    </row>
    <row r="28" spans="1:7" ht="12.75">
      <c r="A28" s="41" t="s">
        <v>53</v>
      </c>
      <c r="B28" s="75" t="s">
        <v>13</v>
      </c>
      <c r="C28" s="75">
        <v>905704</v>
      </c>
      <c r="D28" s="78" t="s">
        <v>13</v>
      </c>
      <c r="E28" s="76">
        <v>21500</v>
      </c>
      <c r="F28" s="77">
        <v>927204</v>
      </c>
      <c r="G28" s="3"/>
    </row>
    <row r="29" spans="1:7" ht="12.75">
      <c r="A29" s="42" t="str">
        <f>UPPER(" Aragón")</f>
        <v> ARAGÓN</v>
      </c>
      <c r="B29" s="79">
        <v>21475</v>
      </c>
      <c r="C29" s="79">
        <v>2547056</v>
      </c>
      <c r="D29" s="79">
        <v>32195</v>
      </c>
      <c r="E29" s="80">
        <v>30600</v>
      </c>
      <c r="F29" s="81">
        <v>2631326</v>
      </c>
      <c r="G29" s="3"/>
    </row>
    <row r="30" spans="1:7" ht="12.75">
      <c r="A30" s="42"/>
      <c r="B30" s="79"/>
      <c r="C30" s="79"/>
      <c r="D30" s="79"/>
      <c r="E30" s="80"/>
      <c r="F30" s="81"/>
      <c r="G30" s="3"/>
    </row>
    <row r="31" spans="1:7" ht="12.75">
      <c r="A31" s="41" t="s">
        <v>54</v>
      </c>
      <c r="B31" s="75" t="s">
        <v>13</v>
      </c>
      <c r="C31" s="75">
        <v>176014</v>
      </c>
      <c r="D31" s="75">
        <v>6680</v>
      </c>
      <c r="E31" s="76">
        <v>2780</v>
      </c>
      <c r="F31" s="77">
        <v>185474</v>
      </c>
      <c r="G31" s="3"/>
    </row>
    <row r="32" spans="1:7" ht="12.75">
      <c r="A32" s="41" t="s">
        <v>55</v>
      </c>
      <c r="B32" s="75" t="s">
        <v>13</v>
      </c>
      <c r="C32" s="75" t="s">
        <v>13</v>
      </c>
      <c r="D32" s="83">
        <v>153983</v>
      </c>
      <c r="E32" s="76" t="s">
        <v>13</v>
      </c>
      <c r="F32" s="77">
        <v>153983</v>
      </c>
      <c r="G32" s="3"/>
    </row>
    <row r="33" spans="1:7" ht="12.75">
      <c r="A33" s="41" t="s">
        <v>56</v>
      </c>
      <c r="B33" s="75" t="s">
        <v>13</v>
      </c>
      <c r="C33" s="75">
        <v>203120</v>
      </c>
      <c r="D33" s="78" t="s">
        <v>13</v>
      </c>
      <c r="E33" s="76">
        <v>4800</v>
      </c>
      <c r="F33" s="77">
        <v>207920</v>
      </c>
      <c r="G33" s="3"/>
    </row>
    <row r="34" spans="1:7" ht="12.75">
      <c r="A34" s="41" t="s">
        <v>57</v>
      </c>
      <c r="B34" s="75" t="s">
        <v>13</v>
      </c>
      <c r="C34" s="75">
        <v>61328</v>
      </c>
      <c r="D34" s="75">
        <v>15206</v>
      </c>
      <c r="E34" s="76">
        <v>115</v>
      </c>
      <c r="F34" s="77">
        <v>76649</v>
      </c>
      <c r="G34" s="3"/>
    </row>
    <row r="35" spans="1:7" ht="12.75">
      <c r="A35" s="42" t="str">
        <f>UPPER(" Cataluña")</f>
        <v> CATALUÑA</v>
      </c>
      <c r="B35" s="79" t="s">
        <v>13</v>
      </c>
      <c r="C35" s="79">
        <v>440462</v>
      </c>
      <c r="D35" s="79">
        <v>175869</v>
      </c>
      <c r="E35" s="80">
        <v>7695</v>
      </c>
      <c r="F35" s="81">
        <v>624026</v>
      </c>
      <c r="G35" s="3"/>
    </row>
    <row r="36" spans="1:7" ht="12.75">
      <c r="A36" s="42"/>
      <c r="B36" s="79"/>
      <c r="C36" s="79"/>
      <c r="D36" s="82"/>
      <c r="E36" s="80"/>
      <c r="F36" s="81"/>
      <c r="G36" s="3"/>
    </row>
    <row r="37" spans="1:7" ht="12.75">
      <c r="A37" s="42" t="str">
        <f>UPPER(" Baleares")</f>
        <v> BALEARES</v>
      </c>
      <c r="B37" s="79" t="s">
        <v>13</v>
      </c>
      <c r="C37" s="79">
        <v>196300</v>
      </c>
      <c r="D37" s="84">
        <v>94501</v>
      </c>
      <c r="E37" s="80" t="s">
        <v>13</v>
      </c>
      <c r="F37" s="81">
        <v>290801</v>
      </c>
      <c r="G37" s="3"/>
    </row>
    <row r="38" spans="1:7" ht="12.75">
      <c r="A38" s="42"/>
      <c r="B38" s="79"/>
      <c r="C38" s="79"/>
      <c r="D38" s="84"/>
      <c r="E38" s="80"/>
      <c r="F38" s="81"/>
      <c r="G38" s="3"/>
    </row>
    <row r="39" spans="1:7" ht="12.75">
      <c r="A39" s="41" t="s">
        <v>58</v>
      </c>
      <c r="B39" s="75">
        <v>5250</v>
      </c>
      <c r="C39" s="75">
        <v>215363</v>
      </c>
      <c r="D39" s="75">
        <v>35620</v>
      </c>
      <c r="E39" s="76">
        <v>3652</v>
      </c>
      <c r="F39" s="77">
        <v>259885</v>
      </c>
      <c r="G39" s="3"/>
    </row>
    <row r="40" spans="1:7" ht="12.75">
      <c r="A40" s="41" t="s">
        <v>59</v>
      </c>
      <c r="B40" s="75" t="s">
        <v>13</v>
      </c>
      <c r="C40" s="75">
        <v>12000</v>
      </c>
      <c r="D40" s="75">
        <v>316826</v>
      </c>
      <c r="E40" s="76">
        <v>92</v>
      </c>
      <c r="F40" s="77">
        <v>328918</v>
      </c>
      <c r="G40" s="3"/>
    </row>
    <row r="41" spans="1:7" ht="12.75">
      <c r="A41" s="41" t="s">
        <v>60</v>
      </c>
      <c r="B41" s="75">
        <v>103800</v>
      </c>
      <c r="C41" s="75">
        <v>5500</v>
      </c>
      <c r="D41" s="75">
        <v>385000</v>
      </c>
      <c r="E41" s="76">
        <v>1600</v>
      </c>
      <c r="F41" s="77">
        <v>495900</v>
      </c>
      <c r="G41" s="3"/>
    </row>
    <row r="42" spans="1:7" ht="12.75">
      <c r="A42" s="41" t="s">
        <v>61</v>
      </c>
      <c r="B42" s="75" t="s">
        <v>13</v>
      </c>
      <c r="C42" s="85">
        <v>60000</v>
      </c>
      <c r="D42" s="75">
        <v>252650</v>
      </c>
      <c r="E42" s="76">
        <v>320</v>
      </c>
      <c r="F42" s="77">
        <v>312970</v>
      </c>
      <c r="G42" s="3"/>
    </row>
    <row r="43" spans="1:7" ht="12.75">
      <c r="A43" s="41" t="s">
        <v>62</v>
      </c>
      <c r="B43" s="85">
        <v>1405</v>
      </c>
      <c r="C43" s="75">
        <v>327560</v>
      </c>
      <c r="D43" s="75">
        <v>146078</v>
      </c>
      <c r="E43" s="76">
        <v>1592</v>
      </c>
      <c r="F43" s="77">
        <v>476635</v>
      </c>
      <c r="G43" s="3"/>
    </row>
    <row r="44" spans="1:7" ht="12.75">
      <c r="A44" s="41" t="s">
        <v>63</v>
      </c>
      <c r="B44" s="75">
        <v>60000</v>
      </c>
      <c r="C44" s="75">
        <v>237600</v>
      </c>
      <c r="D44" s="75">
        <v>126000</v>
      </c>
      <c r="E44" s="76">
        <v>400</v>
      </c>
      <c r="F44" s="77">
        <v>424000</v>
      </c>
      <c r="G44" s="3"/>
    </row>
    <row r="45" spans="1:7" ht="12.75">
      <c r="A45" s="41" t="s">
        <v>64</v>
      </c>
      <c r="B45" s="75">
        <v>27557</v>
      </c>
      <c r="C45" s="75">
        <v>348409</v>
      </c>
      <c r="D45" s="75">
        <v>7390</v>
      </c>
      <c r="E45" s="76">
        <v>10659</v>
      </c>
      <c r="F45" s="77">
        <v>394015</v>
      </c>
      <c r="G45" s="3"/>
    </row>
    <row r="46" spans="1:7" ht="12.75">
      <c r="A46" s="41" t="s">
        <v>65</v>
      </c>
      <c r="B46" s="75" t="s">
        <v>13</v>
      </c>
      <c r="C46" s="75">
        <v>84970</v>
      </c>
      <c r="D46" s="75">
        <v>306755</v>
      </c>
      <c r="E46" s="76">
        <v>500</v>
      </c>
      <c r="F46" s="77">
        <v>392225</v>
      </c>
      <c r="G46" s="3"/>
    </row>
    <row r="47" spans="1:7" ht="12.75">
      <c r="A47" s="41" t="s">
        <v>66</v>
      </c>
      <c r="B47" s="75" t="s">
        <v>13</v>
      </c>
      <c r="C47" s="75">
        <v>155560</v>
      </c>
      <c r="D47" s="75">
        <v>499474</v>
      </c>
      <c r="E47" s="76">
        <v>14520</v>
      </c>
      <c r="F47" s="77">
        <v>669554</v>
      </c>
      <c r="G47" s="3"/>
    </row>
    <row r="48" spans="1:7" ht="12.75">
      <c r="A48" s="42" t="str">
        <f>UPPER(" Castilla y León")</f>
        <v> CASTILLA Y LEÓN</v>
      </c>
      <c r="B48" s="79">
        <v>198012</v>
      </c>
      <c r="C48" s="79">
        <v>1446962</v>
      </c>
      <c r="D48" s="79">
        <v>2075793</v>
      </c>
      <c r="E48" s="80">
        <v>33335</v>
      </c>
      <c r="F48" s="81">
        <v>3754102</v>
      </c>
      <c r="G48" s="3"/>
    </row>
    <row r="49" spans="1:7" ht="12.75">
      <c r="A49" s="42"/>
      <c r="B49" s="79"/>
      <c r="C49" s="79"/>
      <c r="D49" s="79"/>
      <c r="E49" s="80"/>
      <c r="F49" s="81"/>
      <c r="G49" s="3"/>
    </row>
    <row r="50" spans="1:7" ht="12.75">
      <c r="A50" s="42" t="str">
        <f>UPPER(" Madrid")</f>
        <v> MADRID</v>
      </c>
      <c r="B50" s="79" t="s">
        <v>13</v>
      </c>
      <c r="C50" s="79">
        <v>113900</v>
      </c>
      <c r="D50" s="79">
        <v>65600</v>
      </c>
      <c r="E50" s="80" t="s">
        <v>13</v>
      </c>
      <c r="F50" s="81">
        <v>179500</v>
      </c>
      <c r="G50" s="3"/>
    </row>
    <row r="51" spans="1:7" ht="12.75">
      <c r="A51" s="42"/>
      <c r="B51" s="79"/>
      <c r="C51" s="79"/>
      <c r="D51" s="79"/>
      <c r="E51" s="80"/>
      <c r="F51" s="81"/>
      <c r="G51" s="3"/>
    </row>
    <row r="52" spans="1:7" ht="12.75">
      <c r="A52" s="41" t="s">
        <v>67</v>
      </c>
      <c r="B52" s="75" t="s">
        <v>13</v>
      </c>
      <c r="C52" s="75">
        <v>596524</v>
      </c>
      <c r="D52" s="75" t="s">
        <v>13</v>
      </c>
      <c r="E52" s="76">
        <v>12174</v>
      </c>
      <c r="F52" s="77">
        <v>608698</v>
      </c>
      <c r="G52" s="3"/>
    </row>
    <row r="53" spans="1:7" ht="12.75">
      <c r="A53" s="41" t="s">
        <v>68</v>
      </c>
      <c r="B53" s="75">
        <v>226700</v>
      </c>
      <c r="C53" s="75">
        <v>828202</v>
      </c>
      <c r="D53" s="75" t="s">
        <v>13</v>
      </c>
      <c r="E53" s="76">
        <v>4150</v>
      </c>
      <c r="F53" s="77">
        <v>1059052</v>
      </c>
      <c r="G53" s="3"/>
    </row>
    <row r="54" spans="1:7" ht="12.75">
      <c r="A54" s="41" t="s">
        <v>69</v>
      </c>
      <c r="B54" s="75">
        <v>38000</v>
      </c>
      <c r="C54" s="75">
        <v>381616</v>
      </c>
      <c r="D54" s="83">
        <v>32738</v>
      </c>
      <c r="E54" s="76">
        <v>11448</v>
      </c>
      <c r="F54" s="77">
        <v>463802</v>
      </c>
      <c r="G54" s="3"/>
    </row>
    <row r="55" spans="1:7" ht="12.75">
      <c r="A55" s="41" t="s">
        <v>70</v>
      </c>
      <c r="B55" s="75" t="s">
        <v>13</v>
      </c>
      <c r="C55" s="75">
        <v>324732</v>
      </c>
      <c r="D55" s="75" t="s">
        <v>13</v>
      </c>
      <c r="E55" s="76">
        <v>3100</v>
      </c>
      <c r="F55" s="77">
        <v>327832</v>
      </c>
      <c r="G55" s="3"/>
    </row>
    <row r="56" spans="1:7" ht="12.75">
      <c r="A56" s="41" t="s">
        <v>71</v>
      </c>
      <c r="B56" s="75">
        <v>15992</v>
      </c>
      <c r="C56" s="75">
        <v>379407</v>
      </c>
      <c r="D56" s="75">
        <v>3998</v>
      </c>
      <c r="E56" s="76">
        <v>400</v>
      </c>
      <c r="F56" s="77">
        <v>399797</v>
      </c>
      <c r="G56" s="3"/>
    </row>
    <row r="57" spans="1:7" ht="12.75">
      <c r="A57" s="42" t="str">
        <f>UPPER(" Castilla-La Mancha")</f>
        <v> CASTILLA-LA MANCHA</v>
      </c>
      <c r="B57" s="79">
        <v>280692</v>
      </c>
      <c r="C57" s="79">
        <v>2510481</v>
      </c>
      <c r="D57" s="79">
        <v>36736</v>
      </c>
      <c r="E57" s="80">
        <v>31272</v>
      </c>
      <c r="F57" s="81">
        <v>2859181</v>
      </c>
      <c r="G57" s="3"/>
    </row>
    <row r="58" spans="1:7" ht="12.75">
      <c r="A58" s="42"/>
      <c r="B58" s="79"/>
      <c r="C58" s="79"/>
      <c r="D58" s="82"/>
      <c r="E58" s="80"/>
      <c r="F58" s="81"/>
      <c r="G58" s="3"/>
    </row>
    <row r="59" spans="1:7" ht="12.75">
      <c r="A59" s="41" t="s">
        <v>72</v>
      </c>
      <c r="B59" s="75" t="s">
        <v>13</v>
      </c>
      <c r="C59" s="75">
        <v>34200</v>
      </c>
      <c r="D59" s="83">
        <v>12899</v>
      </c>
      <c r="E59" s="76" t="s">
        <v>13</v>
      </c>
      <c r="F59" s="77">
        <v>47099</v>
      </c>
      <c r="G59" s="3"/>
    </row>
    <row r="60" spans="1:7" ht="12.75">
      <c r="A60" s="41" t="s">
        <v>73</v>
      </c>
      <c r="B60" s="75" t="s">
        <v>13</v>
      </c>
      <c r="C60" s="75">
        <v>123413</v>
      </c>
      <c r="D60" s="83">
        <v>22140</v>
      </c>
      <c r="E60" s="76">
        <v>490</v>
      </c>
      <c r="F60" s="77">
        <v>146043</v>
      </c>
      <c r="G60" s="3"/>
    </row>
    <row r="61" spans="1:7" ht="12.75">
      <c r="A61" s="41" t="s">
        <v>74</v>
      </c>
      <c r="B61" s="75">
        <v>620</v>
      </c>
      <c r="C61" s="75">
        <v>85674</v>
      </c>
      <c r="D61" s="75">
        <v>45595</v>
      </c>
      <c r="E61" s="76">
        <v>750</v>
      </c>
      <c r="F61" s="77">
        <v>132639</v>
      </c>
      <c r="G61" s="3"/>
    </row>
    <row r="62" spans="1:7" ht="12.75">
      <c r="A62" s="42" t="str">
        <f>UPPER(" C. Valenciana")</f>
        <v> C. VALENCIANA</v>
      </c>
      <c r="B62" s="79">
        <v>620</v>
      </c>
      <c r="C62" s="79">
        <v>243287</v>
      </c>
      <c r="D62" s="79">
        <v>80634</v>
      </c>
      <c r="E62" s="80">
        <v>1240</v>
      </c>
      <c r="F62" s="81">
        <v>325781</v>
      </c>
      <c r="G62" s="3"/>
    </row>
    <row r="63" spans="1:7" ht="12.75">
      <c r="A63" s="42"/>
      <c r="B63" s="79"/>
      <c r="C63" s="79"/>
      <c r="D63" s="79"/>
      <c r="E63" s="80"/>
      <c r="F63" s="81"/>
      <c r="G63" s="3"/>
    </row>
    <row r="64" spans="1:7" ht="12.75">
      <c r="A64" s="42" t="str">
        <f>UPPER(" R. de Murcia")</f>
        <v> R. DE MURCIA</v>
      </c>
      <c r="B64" s="79" t="s">
        <v>13</v>
      </c>
      <c r="C64" s="79">
        <v>404344.38</v>
      </c>
      <c r="D64" s="79">
        <v>126778.93</v>
      </c>
      <c r="E64" s="80">
        <v>21410.69</v>
      </c>
      <c r="F64" s="81">
        <v>552534</v>
      </c>
      <c r="G64" s="3"/>
    </row>
    <row r="65" spans="1:7" ht="12.75">
      <c r="A65" s="42"/>
      <c r="B65" s="79"/>
      <c r="C65" s="79"/>
      <c r="D65" s="79"/>
      <c r="E65" s="80"/>
      <c r="F65" s="81"/>
      <c r="G65" s="3"/>
    </row>
    <row r="66" spans="1:7" ht="12.75">
      <c r="A66" s="41" t="s">
        <v>75</v>
      </c>
      <c r="B66" s="75">
        <v>1701232</v>
      </c>
      <c r="C66" s="75">
        <v>254067</v>
      </c>
      <c r="D66" s="75">
        <v>75204</v>
      </c>
      <c r="E66" s="76">
        <v>2033</v>
      </c>
      <c r="F66" s="77">
        <v>2032536</v>
      </c>
      <c r="G66" s="3"/>
    </row>
    <row r="67" spans="1:7" ht="12.75">
      <c r="A67" s="41" t="s">
        <v>76</v>
      </c>
      <c r="B67" s="75">
        <v>494202</v>
      </c>
      <c r="C67" s="75">
        <v>735031</v>
      </c>
      <c r="D67" s="75">
        <v>16306</v>
      </c>
      <c r="E67" s="76">
        <v>8780</v>
      </c>
      <c r="F67" s="77">
        <v>1254319</v>
      </c>
      <c r="G67" s="3"/>
    </row>
    <row r="68" spans="1:7" ht="12.75">
      <c r="A68" s="42" t="str">
        <f>UPPER(" Extremadura")</f>
        <v> EXTREMADURA</v>
      </c>
      <c r="B68" s="79">
        <v>2195434</v>
      </c>
      <c r="C68" s="79">
        <v>989098</v>
      </c>
      <c r="D68" s="79">
        <v>91510</v>
      </c>
      <c r="E68" s="80">
        <v>10813</v>
      </c>
      <c r="F68" s="86">
        <v>3286855</v>
      </c>
      <c r="G68" s="3"/>
    </row>
    <row r="69" spans="1:7" ht="12.75">
      <c r="A69" s="42"/>
      <c r="B69" s="79"/>
      <c r="C69" s="79"/>
      <c r="D69" s="79"/>
      <c r="E69" s="80"/>
      <c r="F69" s="86"/>
      <c r="G69" s="3"/>
    </row>
    <row r="70" spans="1:7" ht="12.75">
      <c r="A70" s="41" t="s">
        <v>77</v>
      </c>
      <c r="B70" s="75">
        <v>11007</v>
      </c>
      <c r="C70" s="75">
        <v>33021</v>
      </c>
      <c r="D70" s="75">
        <v>169505</v>
      </c>
      <c r="E70" s="76">
        <v>6604</v>
      </c>
      <c r="F70" s="77">
        <v>220137</v>
      </c>
      <c r="G70" s="3"/>
    </row>
    <row r="71" spans="1:7" ht="12.75">
      <c r="A71" s="41" t="s">
        <v>78</v>
      </c>
      <c r="B71" s="75">
        <v>2100</v>
      </c>
      <c r="C71" s="75">
        <v>11200</v>
      </c>
      <c r="D71" s="75">
        <v>400</v>
      </c>
      <c r="E71" s="76" t="s">
        <v>13</v>
      </c>
      <c r="F71" s="77">
        <v>13700</v>
      </c>
      <c r="G71" s="3"/>
    </row>
    <row r="72" spans="1:7" ht="12.75">
      <c r="A72" s="41" t="s">
        <v>79</v>
      </c>
      <c r="B72" s="75">
        <v>58797</v>
      </c>
      <c r="C72" s="75">
        <v>382178</v>
      </c>
      <c r="D72" s="75">
        <v>146972</v>
      </c>
      <c r="E72" s="76" t="s">
        <v>13</v>
      </c>
      <c r="F72" s="77">
        <v>587947</v>
      </c>
      <c r="G72" s="3"/>
    </row>
    <row r="73" spans="1:7" ht="12.75">
      <c r="A73" s="41" t="s">
        <v>80</v>
      </c>
      <c r="B73" s="75" t="s">
        <v>13</v>
      </c>
      <c r="C73" s="75">
        <v>120925</v>
      </c>
      <c r="D73" s="75">
        <v>497385</v>
      </c>
      <c r="E73" s="76" t="s">
        <v>13</v>
      </c>
      <c r="F73" s="77">
        <v>618310</v>
      </c>
      <c r="G73" s="3"/>
    </row>
    <row r="74" spans="1:7" ht="12.75">
      <c r="A74" s="41" t="s">
        <v>81</v>
      </c>
      <c r="B74" s="75">
        <v>230000</v>
      </c>
      <c r="C74" s="75" t="s">
        <v>13</v>
      </c>
      <c r="D74" s="75" t="s">
        <v>13</v>
      </c>
      <c r="E74" s="76" t="s">
        <v>13</v>
      </c>
      <c r="F74" s="77">
        <v>230000</v>
      </c>
      <c r="G74" s="3"/>
    </row>
    <row r="75" spans="1:7" ht="12.75">
      <c r="A75" s="41" t="s">
        <v>82</v>
      </c>
      <c r="B75" s="75" t="s">
        <v>13</v>
      </c>
      <c r="C75" s="75">
        <v>205643</v>
      </c>
      <c r="D75" s="75">
        <v>51411</v>
      </c>
      <c r="E75" s="76" t="s">
        <v>13</v>
      </c>
      <c r="F75" s="77">
        <v>257054</v>
      </c>
      <c r="G75" s="3"/>
    </row>
    <row r="76" spans="1:7" ht="12.75">
      <c r="A76" s="41" t="s">
        <v>83</v>
      </c>
      <c r="B76" s="75" t="s">
        <v>13</v>
      </c>
      <c r="C76" s="75" t="s">
        <v>13</v>
      </c>
      <c r="D76" s="75" t="s">
        <v>13</v>
      </c>
      <c r="E76" s="76" t="s">
        <v>13</v>
      </c>
      <c r="F76" s="77" t="s">
        <v>13</v>
      </c>
      <c r="G76" s="3"/>
    </row>
    <row r="77" spans="1:7" ht="12.75">
      <c r="A77" s="41" t="s">
        <v>84</v>
      </c>
      <c r="B77" s="75">
        <v>90325</v>
      </c>
      <c r="C77" s="75">
        <v>240617</v>
      </c>
      <c r="D77" s="75">
        <v>2000</v>
      </c>
      <c r="E77" s="76">
        <v>560</v>
      </c>
      <c r="F77" s="77">
        <v>333502</v>
      </c>
      <c r="G77" s="3"/>
    </row>
    <row r="78" spans="1:7" ht="12.75">
      <c r="A78" s="42" t="str">
        <f>UPPER(" Andalucía")</f>
        <v> ANDALUCÍA</v>
      </c>
      <c r="B78" s="79">
        <v>392229</v>
      </c>
      <c r="C78" s="79">
        <v>993584</v>
      </c>
      <c r="D78" s="79">
        <v>867673</v>
      </c>
      <c r="E78" s="80">
        <v>7164</v>
      </c>
      <c r="F78" s="81">
        <v>2260650</v>
      </c>
      <c r="G78" s="3"/>
    </row>
    <row r="79" spans="1:7" ht="12.75">
      <c r="A79" s="42"/>
      <c r="B79" s="79"/>
      <c r="C79" s="82"/>
      <c r="D79" s="79"/>
      <c r="E79" s="80"/>
      <c r="F79" s="81"/>
      <c r="G79" s="3"/>
    </row>
    <row r="80" spans="1:7" ht="12.75">
      <c r="A80" s="41" t="s">
        <v>85</v>
      </c>
      <c r="B80" s="75" t="s">
        <v>13</v>
      </c>
      <c r="C80" s="78" t="s">
        <v>13</v>
      </c>
      <c r="D80" s="75">
        <v>30170</v>
      </c>
      <c r="E80" s="76" t="s">
        <v>13</v>
      </c>
      <c r="F80" s="77">
        <v>30170</v>
      </c>
      <c r="G80" s="3"/>
    </row>
    <row r="81" spans="1:7" ht="12.75">
      <c r="A81" s="41" t="s">
        <v>86</v>
      </c>
      <c r="B81" s="75" t="s">
        <v>13</v>
      </c>
      <c r="C81" s="78" t="s">
        <v>13</v>
      </c>
      <c r="D81" s="75">
        <v>9939</v>
      </c>
      <c r="E81" s="76">
        <v>1104</v>
      </c>
      <c r="F81" s="77">
        <v>11043</v>
      </c>
      <c r="G81" s="3"/>
    </row>
    <row r="82" spans="1:7" ht="12.75">
      <c r="A82" s="42" t="str">
        <f>UPPER(" Canarias")</f>
        <v> CANARIAS</v>
      </c>
      <c r="B82" s="79" t="s">
        <v>13</v>
      </c>
      <c r="C82" s="82" t="s">
        <v>13</v>
      </c>
      <c r="D82" s="79">
        <v>40109</v>
      </c>
      <c r="E82" s="80">
        <v>1104</v>
      </c>
      <c r="F82" s="81">
        <v>41213</v>
      </c>
      <c r="G82" s="3"/>
    </row>
    <row r="83" spans="1:7" ht="12.75">
      <c r="A83" s="42"/>
      <c r="B83" s="79"/>
      <c r="C83" s="82"/>
      <c r="D83" s="79"/>
      <c r="E83" s="80"/>
      <c r="F83" s="87"/>
      <c r="G83" s="3"/>
    </row>
    <row r="84" spans="1:7" ht="13.5" thickBot="1">
      <c r="A84" s="43" t="s">
        <v>87</v>
      </c>
      <c r="B84" s="88">
        <v>3088462</v>
      </c>
      <c r="C84" s="88">
        <v>10563918.38</v>
      </c>
      <c r="D84" s="88">
        <v>4563586.93</v>
      </c>
      <c r="E84" s="89">
        <v>157741.69</v>
      </c>
      <c r="F84" s="90">
        <v>18373709</v>
      </c>
      <c r="G84" s="3"/>
    </row>
    <row r="85" spans="6:7" ht="12.75">
      <c r="F85" s="65"/>
      <c r="G85" s="3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zoomScale="75" zoomScaleNormal="75" workbookViewId="0" topLeftCell="A1">
      <selection activeCell="C23" sqref="C23"/>
    </sheetView>
  </sheetViews>
  <sheetFormatPr defaultColWidth="11.421875" defaultRowHeight="12.75"/>
  <cols>
    <col min="1" max="1" width="30.7109375" style="59" customWidth="1"/>
    <col min="2" max="6" width="17.7109375" style="59" customWidth="1"/>
    <col min="7" max="16384" width="11.421875" style="59" customWidth="1"/>
  </cols>
  <sheetData>
    <row r="1" spans="1:6" s="58" customFormat="1" ht="18">
      <c r="A1" s="158" t="s">
        <v>0</v>
      </c>
      <c r="B1" s="158"/>
      <c r="C1" s="158"/>
      <c r="D1" s="158"/>
      <c r="E1" s="158"/>
      <c r="F1" s="158"/>
    </row>
    <row r="3" spans="1:10" ht="15">
      <c r="A3" s="149" t="s">
        <v>152</v>
      </c>
      <c r="B3" s="149"/>
      <c r="C3" s="149"/>
      <c r="D3" s="149"/>
      <c r="E3" s="149"/>
      <c r="F3" s="149"/>
      <c r="G3" s="60"/>
      <c r="H3" s="60"/>
      <c r="I3" s="60"/>
      <c r="J3" s="60"/>
    </row>
    <row r="4" spans="1:10" ht="15" thickBot="1">
      <c r="A4" s="60"/>
      <c r="B4" s="60"/>
      <c r="C4" s="60"/>
      <c r="D4" s="60"/>
      <c r="E4" s="60"/>
      <c r="F4" s="60"/>
      <c r="G4" s="61"/>
      <c r="H4" s="60"/>
      <c r="I4" s="60"/>
      <c r="J4" s="60"/>
    </row>
    <row r="5" spans="1:7" ht="12.75">
      <c r="A5" s="62" t="s">
        <v>37</v>
      </c>
      <c r="B5" s="159" t="s">
        <v>38</v>
      </c>
      <c r="C5" s="160"/>
      <c r="D5" s="161"/>
      <c r="E5" s="162" t="s">
        <v>40</v>
      </c>
      <c r="F5" s="164" t="s">
        <v>8</v>
      </c>
      <c r="G5" s="3"/>
    </row>
    <row r="6" spans="1:7" ht="13.5" thickBot="1">
      <c r="A6" s="39" t="s">
        <v>39</v>
      </c>
      <c r="B6" s="63" t="s">
        <v>41</v>
      </c>
      <c r="C6" s="64" t="s">
        <v>42</v>
      </c>
      <c r="D6" s="64" t="s">
        <v>43</v>
      </c>
      <c r="E6" s="163"/>
      <c r="F6" s="165"/>
      <c r="G6" s="3"/>
    </row>
    <row r="7" spans="1:7" ht="12.75">
      <c r="A7" s="40" t="s">
        <v>44</v>
      </c>
      <c r="B7" s="71" t="s">
        <v>13</v>
      </c>
      <c r="C7" s="72" t="s">
        <v>13</v>
      </c>
      <c r="D7" s="72">
        <v>18000</v>
      </c>
      <c r="E7" s="73" t="s">
        <v>13</v>
      </c>
      <c r="F7" s="74">
        <v>18000</v>
      </c>
      <c r="G7" s="3"/>
    </row>
    <row r="8" spans="1:7" ht="12.75">
      <c r="A8" s="41" t="s">
        <v>45</v>
      </c>
      <c r="B8" s="75" t="s">
        <v>13</v>
      </c>
      <c r="C8" s="75" t="s">
        <v>13</v>
      </c>
      <c r="D8" s="75">
        <v>83084</v>
      </c>
      <c r="E8" s="76" t="s">
        <v>13</v>
      </c>
      <c r="F8" s="77">
        <v>83084</v>
      </c>
      <c r="G8" s="3"/>
    </row>
    <row r="9" spans="1:7" ht="12.75">
      <c r="A9" s="41" t="s">
        <v>46</v>
      </c>
      <c r="B9" s="75" t="s">
        <v>13</v>
      </c>
      <c r="C9" s="78" t="s">
        <v>13</v>
      </c>
      <c r="D9" s="75">
        <v>88102</v>
      </c>
      <c r="E9" s="76">
        <v>900</v>
      </c>
      <c r="F9" s="77">
        <v>89002</v>
      </c>
      <c r="G9" s="3"/>
    </row>
    <row r="10" spans="1:7" ht="12.75">
      <c r="A10" s="41" t="s">
        <v>47</v>
      </c>
      <c r="B10" s="75" t="s">
        <v>13</v>
      </c>
      <c r="C10" s="75" t="s">
        <v>13</v>
      </c>
      <c r="D10" s="75">
        <v>48000</v>
      </c>
      <c r="E10" s="76" t="s">
        <v>13</v>
      </c>
      <c r="F10" s="77">
        <v>48000</v>
      </c>
      <c r="G10" s="3"/>
    </row>
    <row r="11" spans="1:7" ht="12.75">
      <c r="A11" s="42" t="str">
        <f>UPPER(" Galicia")</f>
        <v> GALICIA</v>
      </c>
      <c r="B11" s="79" t="s">
        <v>13</v>
      </c>
      <c r="C11" s="79" t="s">
        <v>13</v>
      </c>
      <c r="D11" s="79">
        <v>237186</v>
      </c>
      <c r="E11" s="80">
        <v>900</v>
      </c>
      <c r="F11" s="81">
        <v>238086</v>
      </c>
      <c r="G11" s="3"/>
    </row>
    <row r="12" spans="1:7" ht="12.75">
      <c r="A12" s="42"/>
      <c r="B12" s="79"/>
      <c r="C12" s="82"/>
      <c r="D12" s="79"/>
      <c r="E12" s="80"/>
      <c r="F12" s="81"/>
      <c r="G12" s="3"/>
    </row>
    <row r="13" spans="1:7" ht="12.75">
      <c r="A13" s="42" t="str">
        <f>UPPER(" P. de Asturias")</f>
        <v> P. DE ASTURIAS</v>
      </c>
      <c r="B13" s="79" t="s">
        <v>13</v>
      </c>
      <c r="C13" s="84">
        <v>60844</v>
      </c>
      <c r="D13" s="79" t="s">
        <v>13</v>
      </c>
      <c r="E13" s="80" t="s">
        <v>13</v>
      </c>
      <c r="F13" s="81">
        <v>60844</v>
      </c>
      <c r="G13" s="3"/>
    </row>
    <row r="14" spans="1:7" ht="12.75">
      <c r="A14" s="42"/>
      <c r="B14" s="79"/>
      <c r="C14" s="84"/>
      <c r="D14" s="79"/>
      <c r="E14" s="80"/>
      <c r="F14" s="81"/>
      <c r="G14" s="3"/>
    </row>
    <row r="15" spans="1:7" ht="12.75">
      <c r="A15" s="42" t="str">
        <f>UPPER(" Cantabria")</f>
        <v> CANTABRIA</v>
      </c>
      <c r="B15" s="79" t="s">
        <v>13</v>
      </c>
      <c r="C15" s="82" t="s">
        <v>13</v>
      </c>
      <c r="D15" s="79">
        <v>59441</v>
      </c>
      <c r="E15" s="80">
        <v>40</v>
      </c>
      <c r="F15" s="81">
        <v>59481</v>
      </c>
      <c r="G15" s="3"/>
    </row>
    <row r="16" spans="1:7" ht="12.75">
      <c r="A16" s="42"/>
      <c r="B16" s="79"/>
      <c r="C16" s="82"/>
      <c r="D16" s="79"/>
      <c r="E16" s="80"/>
      <c r="F16" s="81"/>
      <c r="G16" s="3"/>
    </row>
    <row r="17" spans="1:7" ht="12.75">
      <c r="A17" s="41" t="s">
        <v>48</v>
      </c>
      <c r="B17" s="75" t="s">
        <v>13</v>
      </c>
      <c r="C17" s="75">
        <v>20966</v>
      </c>
      <c r="D17" s="75">
        <v>55742</v>
      </c>
      <c r="E17" s="76" t="s">
        <v>13</v>
      </c>
      <c r="F17" s="77">
        <v>76708</v>
      </c>
      <c r="G17" s="3"/>
    </row>
    <row r="18" spans="1:7" ht="12.75">
      <c r="A18" s="41" t="s">
        <v>49</v>
      </c>
      <c r="B18" s="75" t="s">
        <v>13</v>
      </c>
      <c r="C18" s="78" t="s">
        <v>13</v>
      </c>
      <c r="D18" s="75">
        <v>153483</v>
      </c>
      <c r="E18" s="76" t="s">
        <v>13</v>
      </c>
      <c r="F18" s="77">
        <v>153483</v>
      </c>
      <c r="G18" s="3"/>
    </row>
    <row r="19" spans="1:7" ht="12.75">
      <c r="A19" s="41" t="s">
        <v>50</v>
      </c>
      <c r="B19" s="75" t="s">
        <v>13</v>
      </c>
      <c r="C19" s="78" t="s">
        <v>13</v>
      </c>
      <c r="D19" s="75">
        <v>67974</v>
      </c>
      <c r="E19" s="76" t="s">
        <v>13</v>
      </c>
      <c r="F19" s="77">
        <v>67974</v>
      </c>
      <c r="G19" s="3"/>
    </row>
    <row r="20" spans="1:7" ht="12.75">
      <c r="A20" s="42" t="str">
        <f>UPPER(" País Vasco")</f>
        <v> PAÍS VASCO</v>
      </c>
      <c r="B20" s="79" t="s">
        <v>13</v>
      </c>
      <c r="C20" s="79">
        <v>20966</v>
      </c>
      <c r="D20" s="79">
        <v>277199</v>
      </c>
      <c r="E20" s="80" t="s">
        <v>13</v>
      </c>
      <c r="F20" s="81">
        <v>298165</v>
      </c>
      <c r="G20" s="3"/>
    </row>
    <row r="21" spans="1:7" ht="12.75">
      <c r="A21" s="42"/>
      <c r="B21" s="79"/>
      <c r="C21" s="79"/>
      <c r="D21" s="79"/>
      <c r="E21" s="80"/>
      <c r="F21" s="81"/>
      <c r="G21" s="3"/>
    </row>
    <row r="22" spans="1:7" ht="12.75">
      <c r="A22" s="42" t="str">
        <f>UPPER(" Navarra")</f>
        <v> NAVARRA</v>
      </c>
      <c r="B22" s="79" t="s">
        <v>13</v>
      </c>
      <c r="C22" s="79">
        <v>513242.33</v>
      </c>
      <c r="D22" s="79">
        <v>235277.5</v>
      </c>
      <c r="E22" s="80" t="s">
        <v>13</v>
      </c>
      <c r="F22" s="81">
        <v>748519.83</v>
      </c>
      <c r="G22" s="3"/>
    </row>
    <row r="23" spans="1:7" ht="12.75">
      <c r="A23" s="42"/>
      <c r="B23" s="79"/>
      <c r="C23" s="79"/>
      <c r="D23" s="79"/>
      <c r="E23" s="80"/>
      <c r="F23" s="81"/>
      <c r="G23" s="3"/>
    </row>
    <row r="24" spans="1:7" ht="12.75">
      <c r="A24" s="42" t="str">
        <f>UPPER(" La Rioja")</f>
        <v> LA RIOJA</v>
      </c>
      <c r="B24" s="79" t="s">
        <v>13</v>
      </c>
      <c r="C24" s="79">
        <v>127113</v>
      </c>
      <c r="D24" s="79">
        <v>13560</v>
      </c>
      <c r="E24" s="80">
        <v>5149</v>
      </c>
      <c r="F24" s="81">
        <v>145822</v>
      </c>
      <c r="G24" s="3"/>
    </row>
    <row r="25" spans="1:7" ht="12.75">
      <c r="A25" s="42"/>
      <c r="B25" s="79"/>
      <c r="C25" s="79"/>
      <c r="D25" s="82"/>
      <c r="E25" s="80"/>
      <c r="F25" s="81"/>
      <c r="G25" s="3"/>
    </row>
    <row r="26" spans="1:7" ht="12.75">
      <c r="A26" s="41" t="s">
        <v>51</v>
      </c>
      <c r="B26" s="79" t="s">
        <v>13</v>
      </c>
      <c r="C26" s="75">
        <v>810670</v>
      </c>
      <c r="D26" s="78" t="s">
        <v>13</v>
      </c>
      <c r="E26" s="76">
        <v>150</v>
      </c>
      <c r="F26" s="77">
        <v>810820</v>
      </c>
      <c r="G26" s="3"/>
    </row>
    <row r="27" spans="1:7" ht="12.75">
      <c r="A27" s="41" t="s">
        <v>52</v>
      </c>
      <c r="B27" s="75">
        <v>16867</v>
      </c>
      <c r="C27" s="75">
        <v>740900</v>
      </c>
      <c r="D27" s="75">
        <v>30424</v>
      </c>
      <c r="E27" s="76">
        <v>7914</v>
      </c>
      <c r="F27" s="77">
        <v>796105</v>
      </c>
      <c r="G27" s="3"/>
    </row>
    <row r="28" spans="1:7" ht="12.75">
      <c r="A28" s="41" t="s">
        <v>53</v>
      </c>
      <c r="B28" s="75" t="s">
        <v>13</v>
      </c>
      <c r="C28" s="75">
        <v>907291</v>
      </c>
      <c r="D28" s="78" t="s">
        <v>13</v>
      </c>
      <c r="E28" s="76">
        <v>21538</v>
      </c>
      <c r="F28" s="77">
        <v>928829</v>
      </c>
      <c r="G28" s="3"/>
    </row>
    <row r="29" spans="1:7" ht="12.75">
      <c r="A29" s="42" t="str">
        <f>UPPER(" Aragón")</f>
        <v> ARAGÓN</v>
      </c>
      <c r="B29" s="79">
        <v>16867</v>
      </c>
      <c r="C29" s="79">
        <v>2458861</v>
      </c>
      <c r="D29" s="79">
        <v>30424</v>
      </c>
      <c r="E29" s="80">
        <v>29602</v>
      </c>
      <c r="F29" s="81">
        <v>2535754</v>
      </c>
      <c r="G29" s="3"/>
    </row>
    <row r="30" spans="1:7" ht="12.75">
      <c r="A30" s="42"/>
      <c r="B30" s="79"/>
      <c r="C30" s="79"/>
      <c r="D30" s="79"/>
      <c r="E30" s="80"/>
      <c r="F30" s="81"/>
      <c r="G30" s="3"/>
    </row>
    <row r="31" spans="1:7" ht="12.75">
      <c r="A31" s="41" t="s">
        <v>54</v>
      </c>
      <c r="B31" s="75" t="s">
        <v>13</v>
      </c>
      <c r="C31" s="75">
        <v>176014</v>
      </c>
      <c r="D31" s="75">
        <v>6680</v>
      </c>
      <c r="E31" s="76">
        <v>2780</v>
      </c>
      <c r="F31" s="77">
        <v>185474</v>
      </c>
      <c r="G31" s="3"/>
    </row>
    <row r="32" spans="1:7" ht="12.75">
      <c r="A32" s="41" t="s">
        <v>55</v>
      </c>
      <c r="B32" s="75" t="s">
        <v>13</v>
      </c>
      <c r="C32" s="75" t="s">
        <v>13</v>
      </c>
      <c r="D32" s="83">
        <v>153983</v>
      </c>
      <c r="E32" s="76" t="s">
        <v>13</v>
      </c>
      <c r="F32" s="77">
        <v>153983</v>
      </c>
      <c r="G32" s="3"/>
    </row>
    <row r="33" spans="1:7" ht="12.75">
      <c r="A33" s="41" t="s">
        <v>56</v>
      </c>
      <c r="B33" s="75" t="s">
        <v>13</v>
      </c>
      <c r="C33" s="75">
        <v>224874</v>
      </c>
      <c r="D33" s="78" t="s">
        <v>13</v>
      </c>
      <c r="E33" s="76">
        <v>5000</v>
      </c>
      <c r="F33" s="77">
        <v>229874</v>
      </c>
      <c r="G33" s="3"/>
    </row>
    <row r="34" spans="1:7" ht="12.75">
      <c r="A34" s="41" t="s">
        <v>57</v>
      </c>
      <c r="B34" s="75" t="s">
        <v>13</v>
      </c>
      <c r="C34" s="75">
        <v>64026</v>
      </c>
      <c r="D34" s="75">
        <v>15875</v>
      </c>
      <c r="E34" s="76">
        <v>120</v>
      </c>
      <c r="F34" s="77">
        <v>80021</v>
      </c>
      <c r="G34" s="3"/>
    </row>
    <row r="35" spans="1:7" ht="12.75">
      <c r="A35" s="42" t="str">
        <f>UPPER(" Cataluña")</f>
        <v> CATALUÑA</v>
      </c>
      <c r="B35" s="79" t="s">
        <v>13</v>
      </c>
      <c r="C35" s="79">
        <v>464914</v>
      </c>
      <c r="D35" s="79">
        <v>176538</v>
      </c>
      <c r="E35" s="80">
        <v>7900</v>
      </c>
      <c r="F35" s="81">
        <v>649352</v>
      </c>
      <c r="G35" s="3"/>
    </row>
    <row r="36" spans="1:7" ht="12.75">
      <c r="A36" s="42"/>
      <c r="B36" s="79"/>
      <c r="C36" s="79"/>
      <c r="D36" s="82"/>
      <c r="E36" s="80"/>
      <c r="F36" s="81"/>
      <c r="G36" s="3"/>
    </row>
    <row r="37" spans="1:7" ht="12.75">
      <c r="A37" s="42" t="str">
        <f>UPPER(" Baleares")</f>
        <v> BALEARES</v>
      </c>
      <c r="B37" s="79" t="s">
        <v>13</v>
      </c>
      <c r="C37" s="79">
        <v>189000</v>
      </c>
      <c r="D37" s="84">
        <v>91000</v>
      </c>
      <c r="E37" s="80" t="s">
        <v>13</v>
      </c>
      <c r="F37" s="81">
        <v>280000</v>
      </c>
      <c r="G37" s="3"/>
    </row>
    <row r="38" spans="1:7" ht="12.75">
      <c r="A38" s="42"/>
      <c r="B38" s="79"/>
      <c r="C38" s="79"/>
      <c r="D38" s="84"/>
      <c r="E38" s="80"/>
      <c r="F38" s="81"/>
      <c r="G38" s="3"/>
    </row>
    <row r="39" spans="1:7" ht="12.75">
      <c r="A39" s="41" t="s">
        <v>58</v>
      </c>
      <c r="B39" s="75">
        <v>1500</v>
      </c>
      <c r="C39" s="75">
        <v>220150</v>
      </c>
      <c r="D39" s="75">
        <v>30560</v>
      </c>
      <c r="E39" s="76">
        <v>2500</v>
      </c>
      <c r="F39" s="77">
        <v>254710</v>
      </c>
      <c r="G39" s="3"/>
    </row>
    <row r="40" spans="1:7" ht="12.75">
      <c r="A40" s="41" t="s">
        <v>59</v>
      </c>
      <c r="B40" s="75" t="s">
        <v>13</v>
      </c>
      <c r="C40" s="75">
        <v>20500</v>
      </c>
      <c r="D40" s="75">
        <v>284462</v>
      </c>
      <c r="E40" s="76">
        <v>152</v>
      </c>
      <c r="F40" s="77">
        <v>305114</v>
      </c>
      <c r="G40" s="3"/>
    </row>
    <row r="41" spans="1:7" ht="12.75">
      <c r="A41" s="41" t="s">
        <v>60</v>
      </c>
      <c r="B41" s="75">
        <v>106800</v>
      </c>
      <c r="C41" s="75">
        <v>6000</v>
      </c>
      <c r="D41" s="75">
        <v>412850</v>
      </c>
      <c r="E41" s="76">
        <v>1650</v>
      </c>
      <c r="F41" s="77">
        <v>527300</v>
      </c>
      <c r="G41" s="3"/>
    </row>
    <row r="42" spans="1:7" ht="12.75">
      <c r="A42" s="41" t="s">
        <v>61</v>
      </c>
      <c r="B42" s="75" t="s">
        <v>13</v>
      </c>
      <c r="C42" s="75" t="s">
        <v>13</v>
      </c>
      <c r="D42" s="75">
        <v>294982</v>
      </c>
      <c r="E42" s="76">
        <v>220</v>
      </c>
      <c r="F42" s="77">
        <v>295202</v>
      </c>
      <c r="G42" s="3"/>
    </row>
    <row r="43" spans="1:7" ht="12.75">
      <c r="A43" s="41" t="s">
        <v>62</v>
      </c>
      <c r="B43" s="85">
        <v>1520</v>
      </c>
      <c r="C43" s="75">
        <v>346287</v>
      </c>
      <c r="D43" s="75">
        <v>154803</v>
      </c>
      <c r="E43" s="76">
        <v>2510</v>
      </c>
      <c r="F43" s="77">
        <v>505120</v>
      </c>
      <c r="G43" s="3"/>
    </row>
    <row r="44" spans="1:7" ht="12.75">
      <c r="A44" s="41" t="s">
        <v>63</v>
      </c>
      <c r="B44" s="75">
        <v>57500</v>
      </c>
      <c r="C44" s="75">
        <v>227500</v>
      </c>
      <c r="D44" s="75">
        <v>120600</v>
      </c>
      <c r="E44" s="76">
        <v>400</v>
      </c>
      <c r="F44" s="77">
        <v>406000</v>
      </c>
      <c r="G44" s="3"/>
    </row>
    <row r="45" spans="1:7" ht="12.75">
      <c r="A45" s="41" t="s">
        <v>64</v>
      </c>
      <c r="B45" s="75">
        <v>27337</v>
      </c>
      <c r="C45" s="75">
        <v>329498</v>
      </c>
      <c r="D45" s="75">
        <v>6700</v>
      </c>
      <c r="E45" s="76">
        <v>14546</v>
      </c>
      <c r="F45" s="77">
        <v>378081</v>
      </c>
      <c r="G45" s="3"/>
    </row>
    <row r="46" spans="1:7" ht="12.75">
      <c r="A46" s="41" t="s">
        <v>65</v>
      </c>
      <c r="B46" s="75" t="s">
        <v>13</v>
      </c>
      <c r="C46" s="75">
        <v>223536</v>
      </c>
      <c r="D46" s="75">
        <v>172150</v>
      </c>
      <c r="E46" s="76" t="s">
        <v>13</v>
      </c>
      <c r="F46" s="77">
        <v>395686</v>
      </c>
      <c r="G46" s="3"/>
    </row>
    <row r="47" spans="1:7" ht="12.75">
      <c r="A47" s="41" t="s">
        <v>66</v>
      </c>
      <c r="B47" s="75" t="s">
        <v>13</v>
      </c>
      <c r="C47" s="75">
        <v>238310</v>
      </c>
      <c r="D47" s="75">
        <v>415177</v>
      </c>
      <c r="E47" s="76">
        <v>14980</v>
      </c>
      <c r="F47" s="77">
        <v>668467</v>
      </c>
      <c r="G47" s="3"/>
    </row>
    <row r="48" spans="1:7" ht="12.75">
      <c r="A48" s="42" t="str">
        <f>UPPER(" Castilla y León")</f>
        <v> CASTILLA Y LEÓN</v>
      </c>
      <c r="B48" s="79">
        <v>194657</v>
      </c>
      <c r="C48" s="79">
        <v>1611781</v>
      </c>
      <c r="D48" s="79">
        <v>1892284</v>
      </c>
      <c r="E48" s="80">
        <v>36958</v>
      </c>
      <c r="F48" s="81">
        <v>3735680</v>
      </c>
      <c r="G48" s="3"/>
    </row>
    <row r="49" spans="1:7" ht="12.75">
      <c r="A49" s="42"/>
      <c r="B49" s="79"/>
      <c r="C49" s="79"/>
      <c r="D49" s="79"/>
      <c r="E49" s="80"/>
      <c r="F49" s="81"/>
      <c r="G49" s="3"/>
    </row>
    <row r="50" spans="1:7" ht="12.75">
      <c r="A50" s="42" t="str">
        <f>UPPER(" Madrid")</f>
        <v> MADRID</v>
      </c>
      <c r="B50" s="79" t="s">
        <v>13</v>
      </c>
      <c r="C50" s="79">
        <v>101200</v>
      </c>
      <c r="D50" s="79">
        <v>50800</v>
      </c>
      <c r="E50" s="80" t="s">
        <v>13</v>
      </c>
      <c r="F50" s="81">
        <v>152000</v>
      </c>
      <c r="G50" s="3"/>
    </row>
    <row r="51" spans="1:7" ht="12.75">
      <c r="A51" s="42"/>
      <c r="B51" s="79"/>
      <c r="C51" s="79"/>
      <c r="D51" s="79"/>
      <c r="E51" s="80"/>
      <c r="F51" s="81"/>
      <c r="G51" s="3"/>
    </row>
    <row r="52" spans="1:7" ht="12.75">
      <c r="A52" s="41" t="s">
        <v>67</v>
      </c>
      <c r="B52" s="75" t="s">
        <v>13</v>
      </c>
      <c r="C52" s="75">
        <v>649539</v>
      </c>
      <c r="D52" s="75" t="s">
        <v>13</v>
      </c>
      <c r="E52" s="76">
        <v>13256</v>
      </c>
      <c r="F52" s="77">
        <v>662795</v>
      </c>
      <c r="G52" s="3"/>
    </row>
    <row r="53" spans="1:7" ht="12.75">
      <c r="A53" s="41" t="s">
        <v>68</v>
      </c>
      <c r="B53" s="75">
        <v>225400</v>
      </c>
      <c r="C53" s="75">
        <v>725028</v>
      </c>
      <c r="D53" s="75" t="s">
        <v>13</v>
      </c>
      <c r="E53" s="76">
        <v>4150</v>
      </c>
      <c r="F53" s="77">
        <v>954578</v>
      </c>
      <c r="G53" s="3"/>
    </row>
    <row r="54" spans="1:7" ht="12.75">
      <c r="A54" s="41" t="s">
        <v>69</v>
      </c>
      <c r="B54" s="75">
        <v>6000</v>
      </c>
      <c r="C54" s="75">
        <v>373428</v>
      </c>
      <c r="D54" s="83">
        <v>35920</v>
      </c>
      <c r="E54" s="76">
        <v>7538</v>
      </c>
      <c r="F54" s="77">
        <v>422886</v>
      </c>
      <c r="G54" s="3"/>
    </row>
    <row r="55" spans="1:7" ht="12.75">
      <c r="A55" s="41" t="s">
        <v>70</v>
      </c>
      <c r="B55" s="75" t="s">
        <v>13</v>
      </c>
      <c r="C55" s="75">
        <v>343191</v>
      </c>
      <c r="D55" s="75" t="s">
        <v>13</v>
      </c>
      <c r="E55" s="76">
        <v>2900</v>
      </c>
      <c r="F55" s="77">
        <v>346091</v>
      </c>
      <c r="G55" s="3"/>
    </row>
    <row r="56" spans="1:7" ht="12.75">
      <c r="A56" s="41" t="s">
        <v>71</v>
      </c>
      <c r="B56" s="75">
        <v>16433</v>
      </c>
      <c r="C56" s="75">
        <v>389863</v>
      </c>
      <c r="D56" s="75">
        <v>4108</v>
      </c>
      <c r="E56" s="76">
        <v>411</v>
      </c>
      <c r="F56" s="77">
        <v>410815</v>
      </c>
      <c r="G56" s="3"/>
    </row>
    <row r="57" spans="1:7" ht="12.75">
      <c r="A57" s="42" t="str">
        <f>UPPER(" Castilla-La Mancha")</f>
        <v> CASTILLA-LA MANCHA</v>
      </c>
      <c r="B57" s="79">
        <v>247833</v>
      </c>
      <c r="C57" s="79">
        <v>2481049</v>
      </c>
      <c r="D57" s="79">
        <v>40028</v>
      </c>
      <c r="E57" s="80">
        <v>28255</v>
      </c>
      <c r="F57" s="81">
        <v>2797165</v>
      </c>
      <c r="G57" s="3"/>
    </row>
    <row r="58" spans="1:7" ht="12.75">
      <c r="A58" s="42"/>
      <c r="B58" s="79"/>
      <c r="C58" s="79"/>
      <c r="D58" s="82"/>
      <c r="E58" s="80"/>
      <c r="F58" s="81"/>
      <c r="G58" s="3"/>
    </row>
    <row r="59" spans="1:7" ht="12.75">
      <c r="A59" s="41" t="s">
        <v>72</v>
      </c>
      <c r="B59" s="75" t="s">
        <v>13</v>
      </c>
      <c r="C59" s="75">
        <v>73800</v>
      </c>
      <c r="D59" s="83">
        <v>23000</v>
      </c>
      <c r="E59" s="76" t="s">
        <v>13</v>
      </c>
      <c r="F59" s="77">
        <v>96800</v>
      </c>
      <c r="G59" s="3"/>
    </row>
    <row r="60" spans="1:7" ht="12.75">
      <c r="A60" s="41" t="s">
        <v>73</v>
      </c>
      <c r="B60" s="75" t="s">
        <v>13</v>
      </c>
      <c r="C60" s="75">
        <v>123598</v>
      </c>
      <c r="D60" s="83">
        <v>20000</v>
      </c>
      <c r="E60" s="76">
        <v>450</v>
      </c>
      <c r="F60" s="77">
        <v>144048</v>
      </c>
      <c r="G60" s="3"/>
    </row>
    <row r="61" spans="1:7" ht="12.75">
      <c r="A61" s="41" t="s">
        <v>74</v>
      </c>
      <c r="B61" s="75">
        <v>620</v>
      </c>
      <c r="C61" s="75">
        <v>95393</v>
      </c>
      <c r="D61" s="75">
        <v>47074</v>
      </c>
      <c r="E61" s="76">
        <v>2150</v>
      </c>
      <c r="F61" s="77">
        <v>145237</v>
      </c>
      <c r="G61" s="3"/>
    </row>
    <row r="62" spans="1:7" ht="12.75">
      <c r="A62" s="42" t="str">
        <f>UPPER(" C. Valenciana")</f>
        <v> C. VALENCIANA</v>
      </c>
      <c r="B62" s="79">
        <v>620</v>
      </c>
      <c r="C62" s="79">
        <v>292791</v>
      </c>
      <c r="D62" s="79">
        <v>90074</v>
      </c>
      <c r="E62" s="80">
        <v>2600</v>
      </c>
      <c r="F62" s="81">
        <v>386085</v>
      </c>
      <c r="G62" s="3"/>
    </row>
    <row r="63" spans="1:7" ht="12.75">
      <c r="A63" s="42"/>
      <c r="B63" s="79"/>
      <c r="C63" s="79"/>
      <c r="D63" s="79"/>
      <c r="E63" s="80"/>
      <c r="F63" s="81"/>
      <c r="G63" s="3"/>
    </row>
    <row r="64" spans="1:7" ht="12.75">
      <c r="A64" s="42" t="str">
        <f>UPPER(" R. de Murcia")</f>
        <v> R. DE MURCIA</v>
      </c>
      <c r="B64" s="79" t="s">
        <v>13</v>
      </c>
      <c r="C64" s="79">
        <v>398416.36</v>
      </c>
      <c r="D64" s="79">
        <v>131199.42</v>
      </c>
      <c r="E64" s="80">
        <v>16322.21</v>
      </c>
      <c r="F64" s="81">
        <v>545937.99</v>
      </c>
      <c r="G64" s="3"/>
    </row>
    <row r="65" spans="1:7" ht="12.75">
      <c r="A65" s="42"/>
      <c r="B65" s="79"/>
      <c r="C65" s="79"/>
      <c r="D65" s="79"/>
      <c r="E65" s="80"/>
      <c r="F65" s="81"/>
      <c r="G65" s="3"/>
    </row>
    <row r="66" spans="1:7" ht="12.75">
      <c r="A66" s="41" t="s">
        <v>75</v>
      </c>
      <c r="B66" s="75">
        <v>1704294</v>
      </c>
      <c r="C66" s="75">
        <v>254524</v>
      </c>
      <c r="D66" s="75">
        <v>75339</v>
      </c>
      <c r="E66" s="76">
        <v>2036</v>
      </c>
      <c r="F66" s="77">
        <v>2036193</v>
      </c>
      <c r="G66" s="3"/>
    </row>
    <row r="67" spans="1:7" ht="12.75">
      <c r="A67" s="41" t="s">
        <v>76</v>
      </c>
      <c r="B67" s="75">
        <v>493213</v>
      </c>
      <c r="C67" s="75">
        <v>733561</v>
      </c>
      <c r="D67" s="75">
        <v>22533</v>
      </c>
      <c r="E67" s="76">
        <v>2504</v>
      </c>
      <c r="F67" s="77">
        <v>1251811</v>
      </c>
      <c r="G67" s="3"/>
    </row>
    <row r="68" spans="1:7" ht="12.75">
      <c r="A68" s="42" t="str">
        <f>UPPER(" Extremadura")</f>
        <v> EXTREMADURA</v>
      </c>
      <c r="B68" s="79">
        <v>2197507</v>
      </c>
      <c r="C68" s="79">
        <v>988085</v>
      </c>
      <c r="D68" s="79">
        <v>97872</v>
      </c>
      <c r="E68" s="80">
        <v>4540</v>
      </c>
      <c r="F68" s="86">
        <v>3288004</v>
      </c>
      <c r="G68" s="3"/>
    </row>
    <row r="69" spans="1:7" ht="12.75">
      <c r="A69" s="42"/>
      <c r="B69" s="79"/>
      <c r="C69" s="79"/>
      <c r="D69" s="79"/>
      <c r="E69" s="80"/>
      <c r="F69" s="86"/>
      <c r="G69" s="3"/>
    </row>
    <row r="70" spans="1:7" ht="12.75">
      <c r="A70" s="41" t="s">
        <v>77</v>
      </c>
      <c r="B70" s="75">
        <v>10558</v>
      </c>
      <c r="C70" s="75">
        <v>31673</v>
      </c>
      <c r="D70" s="75">
        <v>166809</v>
      </c>
      <c r="E70" s="76">
        <v>2110</v>
      </c>
      <c r="F70" s="77">
        <v>211150</v>
      </c>
      <c r="G70" s="3"/>
    </row>
    <row r="71" spans="1:7" ht="12.75">
      <c r="A71" s="41" t="s">
        <v>78</v>
      </c>
      <c r="B71" s="75">
        <v>2065</v>
      </c>
      <c r="C71" s="75">
        <v>11125</v>
      </c>
      <c r="D71" s="75">
        <v>357</v>
      </c>
      <c r="E71" s="76" t="s">
        <v>13</v>
      </c>
      <c r="F71" s="77">
        <v>13547</v>
      </c>
      <c r="G71" s="3"/>
    </row>
    <row r="72" spans="1:7" ht="12.75">
      <c r="A72" s="41" t="s">
        <v>79</v>
      </c>
      <c r="B72" s="75">
        <v>47019</v>
      </c>
      <c r="C72" s="75">
        <v>376049</v>
      </c>
      <c r="D72" s="75">
        <v>47019</v>
      </c>
      <c r="E72" s="76" t="s">
        <v>13</v>
      </c>
      <c r="F72" s="77">
        <v>470087</v>
      </c>
      <c r="G72" s="3"/>
    </row>
    <row r="73" spans="1:7" ht="12.75">
      <c r="A73" s="41" t="s">
        <v>80</v>
      </c>
      <c r="B73" s="75" t="s">
        <v>13</v>
      </c>
      <c r="C73" s="75">
        <v>115135.72</v>
      </c>
      <c r="D73" s="75">
        <v>473572.7</v>
      </c>
      <c r="E73" s="76" t="s">
        <v>13</v>
      </c>
      <c r="F73" s="77">
        <v>588708.42</v>
      </c>
      <c r="G73" s="3"/>
    </row>
    <row r="74" spans="1:7" ht="12.75">
      <c r="A74" s="41" t="s">
        <v>81</v>
      </c>
      <c r="B74" s="75">
        <v>249900</v>
      </c>
      <c r="C74" s="75" t="s">
        <v>13</v>
      </c>
      <c r="D74" s="75" t="s">
        <v>13</v>
      </c>
      <c r="E74" s="76" t="s">
        <v>13</v>
      </c>
      <c r="F74" s="77">
        <v>249900</v>
      </c>
      <c r="G74" s="3"/>
    </row>
    <row r="75" spans="1:7" ht="12.75">
      <c r="A75" s="41" t="s">
        <v>82</v>
      </c>
      <c r="B75" s="75" t="s">
        <v>13</v>
      </c>
      <c r="C75" s="75">
        <v>234790</v>
      </c>
      <c r="D75" s="75">
        <v>58698</v>
      </c>
      <c r="E75" s="76" t="s">
        <v>13</v>
      </c>
      <c r="F75" s="77">
        <v>293488</v>
      </c>
      <c r="G75" s="3"/>
    </row>
    <row r="76" spans="1:7" ht="12.75">
      <c r="A76" s="41" t="s">
        <v>83</v>
      </c>
      <c r="B76" s="75" t="s">
        <v>13</v>
      </c>
      <c r="C76" s="75" t="s">
        <v>13</v>
      </c>
      <c r="D76" s="75" t="s">
        <v>13</v>
      </c>
      <c r="E76" s="76" t="s">
        <v>13</v>
      </c>
      <c r="F76" s="77" t="s">
        <v>13</v>
      </c>
      <c r="G76" s="3"/>
    </row>
    <row r="77" spans="1:7" ht="12.75">
      <c r="A77" s="41" t="s">
        <v>84</v>
      </c>
      <c r="B77" s="75">
        <v>90325</v>
      </c>
      <c r="C77" s="75">
        <v>232916</v>
      </c>
      <c r="D77" s="75">
        <v>2000</v>
      </c>
      <c r="E77" s="76">
        <v>300</v>
      </c>
      <c r="F77" s="77">
        <v>325541</v>
      </c>
      <c r="G77" s="3"/>
    </row>
    <row r="78" spans="1:7" ht="12.75">
      <c r="A78" s="42" t="str">
        <f>UPPER(" Andalucía")</f>
        <v> ANDALUCÍA</v>
      </c>
      <c r="B78" s="79">
        <v>399867</v>
      </c>
      <c r="C78" s="79">
        <v>1001688.72</v>
      </c>
      <c r="D78" s="79">
        <v>748455.7</v>
      </c>
      <c r="E78" s="80">
        <v>2410</v>
      </c>
      <c r="F78" s="81">
        <v>2152421.42</v>
      </c>
      <c r="G78" s="3"/>
    </row>
    <row r="79" spans="1:7" ht="12.75">
      <c r="A79" s="42"/>
      <c r="B79" s="79"/>
      <c r="C79" s="82"/>
      <c r="D79" s="79"/>
      <c r="E79" s="80"/>
      <c r="F79" s="81"/>
      <c r="G79" s="3"/>
    </row>
    <row r="80" spans="1:7" ht="12.75">
      <c r="A80" s="41" t="s">
        <v>85</v>
      </c>
      <c r="B80" s="75" t="s">
        <v>13</v>
      </c>
      <c r="C80" s="78" t="s">
        <v>13</v>
      </c>
      <c r="D80" s="75">
        <v>30170</v>
      </c>
      <c r="E80" s="76" t="s">
        <v>13</v>
      </c>
      <c r="F80" s="77">
        <v>30170</v>
      </c>
      <c r="G80" s="3"/>
    </row>
    <row r="81" spans="1:7" ht="12.75">
      <c r="A81" s="41" t="s">
        <v>86</v>
      </c>
      <c r="B81" s="75" t="s">
        <v>13</v>
      </c>
      <c r="C81" s="78" t="s">
        <v>13</v>
      </c>
      <c r="D81" s="75">
        <v>14060</v>
      </c>
      <c r="E81" s="76">
        <v>1562</v>
      </c>
      <c r="F81" s="77">
        <v>15622</v>
      </c>
      <c r="G81" s="3"/>
    </row>
    <row r="82" spans="1:7" ht="12.75">
      <c r="A82" s="42" t="str">
        <f>UPPER(" Canarias")</f>
        <v> CANARIAS</v>
      </c>
      <c r="B82" s="79" t="s">
        <v>13</v>
      </c>
      <c r="C82" s="82" t="s">
        <v>13</v>
      </c>
      <c r="D82" s="79">
        <v>44230</v>
      </c>
      <c r="E82" s="80">
        <v>1562</v>
      </c>
      <c r="F82" s="81">
        <v>45792</v>
      </c>
      <c r="G82" s="3"/>
    </row>
    <row r="83" spans="1:7" ht="12.75">
      <c r="A83" s="42"/>
      <c r="B83" s="79"/>
      <c r="C83" s="82"/>
      <c r="D83" s="79"/>
      <c r="E83" s="80"/>
      <c r="F83" s="87"/>
      <c r="G83" s="3"/>
    </row>
    <row r="84" spans="1:7" ht="13.5" thickBot="1">
      <c r="A84" s="43" t="s">
        <v>87</v>
      </c>
      <c r="B84" s="88">
        <v>3057351</v>
      </c>
      <c r="C84" s="88">
        <v>10709951.41</v>
      </c>
      <c r="D84" s="88">
        <v>4215568.62</v>
      </c>
      <c r="E84" s="89">
        <v>136238.21</v>
      </c>
      <c r="F84" s="90">
        <v>18119109.24</v>
      </c>
      <c r="G84" s="3"/>
    </row>
    <row r="85" spans="6:7" ht="12.75">
      <c r="F85" s="65"/>
      <c r="G85" s="3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0.7109375" style="59" customWidth="1"/>
    <col min="2" max="6" width="17.7109375" style="59" customWidth="1"/>
    <col min="7" max="16384" width="11.421875" style="59" customWidth="1"/>
  </cols>
  <sheetData>
    <row r="1" spans="1:6" s="58" customFormat="1" ht="18">
      <c r="A1" s="158" t="s">
        <v>0</v>
      </c>
      <c r="B1" s="158"/>
      <c r="C1" s="158"/>
      <c r="D1" s="158"/>
      <c r="E1" s="158"/>
      <c r="F1" s="158"/>
    </row>
    <row r="3" spans="1:10" ht="15">
      <c r="A3" s="149" t="s">
        <v>155</v>
      </c>
      <c r="B3" s="149"/>
      <c r="C3" s="149"/>
      <c r="D3" s="149"/>
      <c r="E3" s="149"/>
      <c r="F3" s="149"/>
      <c r="G3" s="60"/>
      <c r="H3" s="60"/>
      <c r="I3" s="60"/>
      <c r="J3" s="60"/>
    </row>
    <row r="4" spans="1:10" ht="15" thickBot="1">
      <c r="A4" s="60"/>
      <c r="B4" s="60"/>
      <c r="C4" s="60"/>
      <c r="D4" s="60"/>
      <c r="E4" s="60"/>
      <c r="F4" s="60"/>
      <c r="G4" s="61"/>
      <c r="H4" s="60"/>
      <c r="I4" s="60"/>
      <c r="J4" s="60"/>
    </row>
    <row r="5" spans="1:7" ht="12.75">
      <c r="A5" s="62" t="s">
        <v>37</v>
      </c>
      <c r="B5" s="159" t="s">
        <v>38</v>
      </c>
      <c r="C5" s="160"/>
      <c r="D5" s="161"/>
      <c r="E5" s="162" t="s">
        <v>40</v>
      </c>
      <c r="F5" s="164" t="s">
        <v>8</v>
      </c>
      <c r="G5" s="3"/>
    </row>
    <row r="6" spans="1:7" ht="13.5" thickBot="1">
      <c r="A6" s="39" t="s">
        <v>39</v>
      </c>
      <c r="B6" s="63" t="s">
        <v>41</v>
      </c>
      <c r="C6" s="64" t="s">
        <v>42</v>
      </c>
      <c r="D6" s="64" t="s">
        <v>43</v>
      </c>
      <c r="E6" s="166"/>
      <c r="F6" s="167"/>
      <c r="G6" s="3"/>
    </row>
    <row r="7" spans="1:7" ht="12.75">
      <c r="A7" s="40" t="s">
        <v>44</v>
      </c>
      <c r="B7" s="71" t="s">
        <v>13</v>
      </c>
      <c r="C7" s="72" t="s">
        <v>13</v>
      </c>
      <c r="D7" s="72">
        <v>36</v>
      </c>
      <c r="E7" s="73" t="s">
        <v>13</v>
      </c>
      <c r="F7" s="74">
        <v>36</v>
      </c>
      <c r="G7" s="3"/>
    </row>
    <row r="8" spans="1:7" ht="12.75">
      <c r="A8" s="41" t="s">
        <v>45</v>
      </c>
      <c r="B8" s="75" t="s">
        <v>13</v>
      </c>
      <c r="C8" s="75">
        <v>15.51</v>
      </c>
      <c r="D8" s="75">
        <v>120.39</v>
      </c>
      <c r="E8" s="76" t="s">
        <v>13</v>
      </c>
      <c r="F8" s="77">
        <v>135.91</v>
      </c>
      <c r="G8" s="3"/>
    </row>
    <row r="9" spans="1:7" ht="12.75">
      <c r="A9" s="41" t="s">
        <v>46</v>
      </c>
      <c r="B9" s="75" t="s">
        <v>13</v>
      </c>
      <c r="C9" s="78" t="s">
        <v>13</v>
      </c>
      <c r="D9" s="75">
        <v>175.39</v>
      </c>
      <c r="E9" s="76">
        <v>2</v>
      </c>
      <c r="F9" s="77">
        <v>177.39</v>
      </c>
      <c r="G9" s="3"/>
    </row>
    <row r="10" spans="1:7" ht="12.75">
      <c r="A10" s="41" t="s">
        <v>47</v>
      </c>
      <c r="B10" s="75" t="s">
        <v>13</v>
      </c>
      <c r="C10" s="75">
        <v>2.72</v>
      </c>
      <c r="D10" s="75">
        <v>63.22</v>
      </c>
      <c r="E10" s="76">
        <v>1.89</v>
      </c>
      <c r="F10" s="77">
        <v>67.84</v>
      </c>
      <c r="G10" s="3"/>
    </row>
    <row r="11" spans="1:7" ht="12.75">
      <c r="A11" s="42" t="str">
        <f>UPPER(" Galicia")</f>
        <v> GALICIA</v>
      </c>
      <c r="B11" s="79" t="s">
        <v>13</v>
      </c>
      <c r="C11" s="79">
        <v>18.23</v>
      </c>
      <c r="D11" s="79">
        <v>395</v>
      </c>
      <c r="E11" s="80">
        <v>3.89</v>
      </c>
      <c r="F11" s="81">
        <v>417.14</v>
      </c>
      <c r="G11" s="3"/>
    </row>
    <row r="12" spans="1:7" ht="12.75">
      <c r="A12" s="42"/>
      <c r="B12" s="79"/>
      <c r="C12" s="82"/>
      <c r="D12" s="79"/>
      <c r="E12" s="80"/>
      <c r="F12" s="81"/>
      <c r="G12" s="3"/>
    </row>
    <row r="13" spans="1:7" ht="12.75">
      <c r="A13" s="42" t="str">
        <f>UPPER(" P. de Asturias")</f>
        <v> P. DE ASTURIAS</v>
      </c>
      <c r="B13" s="79" t="s">
        <v>13</v>
      </c>
      <c r="C13" s="82" t="s">
        <v>13</v>
      </c>
      <c r="D13" s="79">
        <v>126.94</v>
      </c>
      <c r="E13" s="80" t="s">
        <v>13</v>
      </c>
      <c r="F13" s="81">
        <v>126.94</v>
      </c>
      <c r="G13" s="3"/>
    </row>
    <row r="14" spans="1:7" ht="12.75">
      <c r="A14" s="42"/>
      <c r="B14" s="79"/>
      <c r="C14" s="82"/>
      <c r="D14" s="79"/>
      <c r="E14" s="80"/>
      <c r="F14" s="81"/>
      <c r="G14" s="3"/>
    </row>
    <row r="15" spans="1:7" ht="12.75">
      <c r="A15" s="42" t="str">
        <f>UPPER(" Cantabria")</f>
        <v> CANTABRIA</v>
      </c>
      <c r="B15" s="79" t="s">
        <v>13</v>
      </c>
      <c r="C15" s="82" t="s">
        <v>13</v>
      </c>
      <c r="D15" s="79">
        <v>106.65</v>
      </c>
      <c r="E15" s="80">
        <v>0.05</v>
      </c>
      <c r="F15" s="81">
        <v>106.7</v>
      </c>
      <c r="G15" s="3"/>
    </row>
    <row r="16" spans="1:7" ht="12.75">
      <c r="A16" s="42"/>
      <c r="B16" s="79"/>
      <c r="C16" s="82"/>
      <c r="D16" s="79"/>
      <c r="E16" s="80"/>
      <c r="F16" s="81"/>
      <c r="G16" s="3"/>
    </row>
    <row r="17" spans="1:7" ht="12.75">
      <c r="A17" s="41" t="s">
        <v>48</v>
      </c>
      <c r="B17" s="75" t="s">
        <v>13</v>
      </c>
      <c r="C17" s="75">
        <v>43.18</v>
      </c>
      <c r="D17" s="75">
        <v>104.61</v>
      </c>
      <c r="E17" s="76" t="s">
        <v>13</v>
      </c>
      <c r="F17" s="77">
        <v>147.78</v>
      </c>
      <c r="G17" s="3"/>
    </row>
    <row r="18" spans="1:7" ht="12.75">
      <c r="A18" s="41" t="s">
        <v>49</v>
      </c>
      <c r="B18" s="75" t="s">
        <v>13</v>
      </c>
      <c r="C18" s="78" t="s">
        <v>13</v>
      </c>
      <c r="D18" s="75">
        <v>343.5</v>
      </c>
      <c r="E18" s="76" t="s">
        <v>13</v>
      </c>
      <c r="F18" s="77">
        <v>343.5</v>
      </c>
      <c r="G18" s="3"/>
    </row>
    <row r="19" spans="1:7" ht="12.75">
      <c r="A19" s="41" t="s">
        <v>50</v>
      </c>
      <c r="B19" s="75" t="s">
        <v>13</v>
      </c>
      <c r="C19" s="78" t="s">
        <v>13</v>
      </c>
      <c r="D19" s="75">
        <v>148.24</v>
      </c>
      <c r="E19" s="76" t="s">
        <v>13</v>
      </c>
      <c r="F19" s="77">
        <v>148.24</v>
      </c>
      <c r="G19" s="3"/>
    </row>
    <row r="20" spans="1:7" ht="12.75">
      <c r="A20" s="42" t="str">
        <f>UPPER(" País Vasco")</f>
        <v> PAÍS VASCO</v>
      </c>
      <c r="B20" s="79" t="s">
        <v>13</v>
      </c>
      <c r="C20" s="79">
        <v>43.18</v>
      </c>
      <c r="D20" s="79">
        <v>596.35</v>
      </c>
      <c r="E20" s="80" t="s">
        <v>13</v>
      </c>
      <c r="F20" s="81">
        <v>639.52</v>
      </c>
      <c r="G20" s="3"/>
    </row>
    <row r="21" spans="1:7" ht="12.75">
      <c r="A21" s="42"/>
      <c r="B21" s="79"/>
      <c r="C21" s="79"/>
      <c r="D21" s="79"/>
      <c r="E21" s="80"/>
      <c r="F21" s="81"/>
      <c r="G21" s="3"/>
    </row>
    <row r="22" spans="1:7" ht="12.75">
      <c r="A22" s="42" t="str">
        <f>UPPER(" Navarra")</f>
        <v> NAVARRA</v>
      </c>
      <c r="B22" s="79" t="s">
        <v>13</v>
      </c>
      <c r="C22" s="79">
        <v>948.03</v>
      </c>
      <c r="D22" s="79">
        <v>355.99</v>
      </c>
      <c r="E22" s="80" t="s">
        <v>13</v>
      </c>
      <c r="F22" s="81">
        <v>1304.02</v>
      </c>
      <c r="G22" s="3"/>
    </row>
    <row r="23" spans="1:7" ht="12.75">
      <c r="A23" s="42"/>
      <c r="B23" s="79"/>
      <c r="C23" s="79"/>
      <c r="D23" s="79"/>
      <c r="E23" s="80"/>
      <c r="F23" s="81"/>
      <c r="G23" s="3"/>
    </row>
    <row r="24" spans="1:7" ht="12.75">
      <c r="A24" s="42" t="str">
        <f>UPPER(" La Rioja")</f>
        <v> LA RIOJA</v>
      </c>
      <c r="B24" s="79" t="s">
        <v>13</v>
      </c>
      <c r="C24" s="79">
        <v>259.18</v>
      </c>
      <c r="D24" s="79">
        <v>32.43</v>
      </c>
      <c r="E24" s="80">
        <v>14.86</v>
      </c>
      <c r="F24" s="81">
        <v>306.47</v>
      </c>
      <c r="G24" s="3"/>
    </row>
    <row r="25" spans="1:7" ht="12.75">
      <c r="A25" s="42"/>
      <c r="B25" s="79"/>
      <c r="C25" s="79"/>
      <c r="D25" s="82"/>
      <c r="E25" s="80"/>
      <c r="F25" s="81"/>
      <c r="G25" s="3"/>
    </row>
    <row r="26" spans="1:7" ht="12.75">
      <c r="A26" s="41" t="s">
        <v>51</v>
      </c>
      <c r="B26" s="79" t="s">
        <v>13</v>
      </c>
      <c r="C26" s="75">
        <v>1221.97</v>
      </c>
      <c r="D26" s="78" t="s">
        <v>13</v>
      </c>
      <c r="E26" s="76">
        <v>0.21</v>
      </c>
      <c r="F26" s="77">
        <v>1222.18</v>
      </c>
      <c r="G26" s="3"/>
    </row>
    <row r="27" spans="1:7" ht="12.75">
      <c r="A27" s="41" t="s">
        <v>52</v>
      </c>
      <c r="B27" s="75">
        <v>48.32</v>
      </c>
      <c r="C27" s="75">
        <v>1040.13</v>
      </c>
      <c r="D27" s="75">
        <v>45.07</v>
      </c>
      <c r="E27" s="76">
        <v>10.74</v>
      </c>
      <c r="F27" s="77">
        <v>1144.26</v>
      </c>
      <c r="G27" s="3"/>
    </row>
    <row r="28" spans="1:7" ht="12.75">
      <c r="A28" s="41" t="s">
        <v>53</v>
      </c>
      <c r="B28" s="75" t="s">
        <v>13</v>
      </c>
      <c r="C28" s="75">
        <v>1277.04</v>
      </c>
      <c r="D28" s="78" t="s">
        <v>13</v>
      </c>
      <c r="E28" s="76">
        <v>23.44</v>
      </c>
      <c r="F28" s="77">
        <v>1300.48</v>
      </c>
      <c r="G28" s="3"/>
    </row>
    <row r="29" spans="1:7" ht="12.75">
      <c r="A29" s="42" t="str">
        <f>UPPER(" Aragón")</f>
        <v> ARAGÓN</v>
      </c>
      <c r="B29" s="79">
        <v>48.32</v>
      </c>
      <c r="C29" s="79">
        <v>3539.14</v>
      </c>
      <c r="D29" s="79">
        <v>45.07</v>
      </c>
      <c r="E29" s="80">
        <v>34.39</v>
      </c>
      <c r="F29" s="81">
        <v>3666.92</v>
      </c>
      <c r="G29" s="3"/>
    </row>
    <row r="30" spans="1:7" ht="12.75">
      <c r="A30" s="42"/>
      <c r="B30" s="79"/>
      <c r="C30" s="79"/>
      <c r="D30" s="79"/>
      <c r="E30" s="80"/>
      <c r="F30" s="81"/>
      <c r="G30" s="3"/>
    </row>
    <row r="31" spans="1:7" ht="12.75">
      <c r="A31" s="41" t="s">
        <v>54</v>
      </c>
      <c r="B31" s="75" t="s">
        <v>13</v>
      </c>
      <c r="C31" s="75">
        <v>360.83</v>
      </c>
      <c r="D31" s="75">
        <v>12.42</v>
      </c>
      <c r="E31" s="76">
        <v>5.56</v>
      </c>
      <c r="F31" s="77">
        <v>378.81</v>
      </c>
      <c r="G31" s="3"/>
    </row>
    <row r="32" spans="1:7" ht="12.75">
      <c r="A32" s="41" t="s">
        <v>55</v>
      </c>
      <c r="B32" s="75" t="s">
        <v>13</v>
      </c>
      <c r="C32" s="75" t="s">
        <v>13</v>
      </c>
      <c r="D32" s="83">
        <v>184.78</v>
      </c>
      <c r="E32" s="76" t="s">
        <v>13</v>
      </c>
      <c r="F32" s="77">
        <v>184.78</v>
      </c>
      <c r="G32" s="3"/>
    </row>
    <row r="33" spans="1:7" ht="12.75">
      <c r="A33" s="41" t="s">
        <v>56</v>
      </c>
      <c r="B33" s="75" t="s">
        <v>13</v>
      </c>
      <c r="C33" s="75">
        <v>304.68</v>
      </c>
      <c r="D33" s="78" t="s">
        <v>13</v>
      </c>
      <c r="E33" s="76">
        <v>7.2</v>
      </c>
      <c r="F33" s="77">
        <v>311.88</v>
      </c>
      <c r="G33" s="3"/>
    </row>
    <row r="34" spans="1:7" ht="12.75">
      <c r="A34" s="41" t="s">
        <v>57</v>
      </c>
      <c r="B34" s="75" t="s">
        <v>13</v>
      </c>
      <c r="C34" s="75">
        <v>79.73</v>
      </c>
      <c r="D34" s="75">
        <v>15.21</v>
      </c>
      <c r="E34" s="76">
        <v>0.14</v>
      </c>
      <c r="F34" s="77">
        <v>95.07</v>
      </c>
      <c r="G34" s="3"/>
    </row>
    <row r="35" spans="1:7" ht="12.75">
      <c r="A35" s="42" t="str">
        <f>UPPER(" Cataluña")</f>
        <v> CATALUÑA</v>
      </c>
      <c r="B35" s="79" t="s">
        <v>13</v>
      </c>
      <c r="C35" s="79">
        <v>745.24</v>
      </c>
      <c r="D35" s="79">
        <v>212.41</v>
      </c>
      <c r="E35" s="80">
        <v>12.9</v>
      </c>
      <c r="F35" s="81">
        <v>970.54</v>
      </c>
      <c r="G35" s="3"/>
    </row>
    <row r="36" spans="1:7" ht="12.75">
      <c r="A36" s="42"/>
      <c r="B36" s="79"/>
      <c r="C36" s="79"/>
      <c r="D36" s="82"/>
      <c r="E36" s="80"/>
      <c r="F36" s="81"/>
      <c r="G36" s="3"/>
    </row>
    <row r="37" spans="1:7" ht="12.75">
      <c r="A37" s="42" t="str">
        <f>UPPER(" Baleares")</f>
        <v> BALEARES</v>
      </c>
      <c r="B37" s="79" t="s">
        <v>13</v>
      </c>
      <c r="C37" s="79">
        <v>372.97</v>
      </c>
      <c r="D37" s="84">
        <v>170.1</v>
      </c>
      <c r="E37" s="80" t="s">
        <v>13</v>
      </c>
      <c r="F37" s="81">
        <v>543.07</v>
      </c>
      <c r="G37" s="3"/>
    </row>
    <row r="38" spans="1:7" ht="12.75">
      <c r="A38" s="42"/>
      <c r="B38" s="79"/>
      <c r="C38" s="79"/>
      <c r="D38" s="84"/>
      <c r="E38" s="80"/>
      <c r="F38" s="81"/>
      <c r="G38" s="3"/>
    </row>
    <row r="39" spans="1:7" ht="12.75">
      <c r="A39" s="41" t="s">
        <v>58</v>
      </c>
      <c r="B39" s="75">
        <v>10.5</v>
      </c>
      <c r="C39" s="75">
        <v>409.19</v>
      </c>
      <c r="D39" s="75">
        <v>64.12</v>
      </c>
      <c r="E39" s="76">
        <v>7.3</v>
      </c>
      <c r="F39" s="77">
        <v>491.11</v>
      </c>
      <c r="G39" s="3"/>
    </row>
    <row r="40" spans="1:7" ht="12.75">
      <c r="A40" s="41" t="s">
        <v>59</v>
      </c>
      <c r="B40" s="75" t="s">
        <v>13</v>
      </c>
      <c r="C40" s="75">
        <v>16.8</v>
      </c>
      <c r="D40" s="75">
        <v>475.24</v>
      </c>
      <c r="E40" s="76">
        <v>0.11</v>
      </c>
      <c r="F40" s="77">
        <v>492.15</v>
      </c>
      <c r="G40" s="3"/>
    </row>
    <row r="41" spans="1:7" ht="12.75">
      <c r="A41" s="41" t="s">
        <v>60</v>
      </c>
      <c r="B41" s="75">
        <v>311.4</v>
      </c>
      <c r="C41" s="75">
        <v>13.75</v>
      </c>
      <c r="D41" s="75">
        <v>770</v>
      </c>
      <c r="E41" s="76">
        <v>3.2</v>
      </c>
      <c r="F41" s="77">
        <v>1098.35</v>
      </c>
      <c r="G41" s="3"/>
    </row>
    <row r="42" spans="1:7" ht="12.75">
      <c r="A42" s="41" t="s">
        <v>61</v>
      </c>
      <c r="B42" s="75" t="s">
        <v>13</v>
      </c>
      <c r="C42" s="85">
        <v>90</v>
      </c>
      <c r="D42" s="75">
        <v>457.3</v>
      </c>
      <c r="E42" s="76">
        <v>0.54</v>
      </c>
      <c r="F42" s="77">
        <v>547.84</v>
      </c>
      <c r="G42" s="3"/>
    </row>
    <row r="43" spans="1:7" ht="12.75">
      <c r="A43" s="41" t="s">
        <v>62</v>
      </c>
      <c r="B43" s="85">
        <v>3.23</v>
      </c>
      <c r="C43" s="75">
        <v>655.12</v>
      </c>
      <c r="D43" s="75">
        <v>268.78</v>
      </c>
      <c r="E43" s="76">
        <v>2.95</v>
      </c>
      <c r="F43" s="77">
        <v>930.08</v>
      </c>
      <c r="G43" s="3"/>
    </row>
    <row r="44" spans="1:7" ht="12.75">
      <c r="A44" s="41" t="s">
        <v>63</v>
      </c>
      <c r="B44" s="75">
        <v>168</v>
      </c>
      <c r="C44" s="75">
        <v>522.72</v>
      </c>
      <c r="D44" s="75">
        <v>239.4</v>
      </c>
      <c r="E44" s="76">
        <v>0.76</v>
      </c>
      <c r="F44" s="77">
        <v>930.88</v>
      </c>
      <c r="G44" s="3"/>
    </row>
    <row r="45" spans="1:7" ht="12.75">
      <c r="A45" s="41" t="s">
        <v>64</v>
      </c>
      <c r="B45" s="75">
        <v>82.12</v>
      </c>
      <c r="C45" s="75">
        <v>463.38</v>
      </c>
      <c r="D45" s="75">
        <v>10.35</v>
      </c>
      <c r="E45" s="76">
        <v>12.9</v>
      </c>
      <c r="F45" s="77">
        <v>568.75</v>
      </c>
      <c r="G45" s="3"/>
    </row>
    <row r="46" spans="1:7" ht="12.75">
      <c r="A46" s="41" t="s">
        <v>65</v>
      </c>
      <c r="B46" s="75" t="s">
        <v>13</v>
      </c>
      <c r="C46" s="75">
        <v>177.59</v>
      </c>
      <c r="D46" s="75">
        <v>598.17</v>
      </c>
      <c r="E46" s="76">
        <v>0.9</v>
      </c>
      <c r="F46" s="77">
        <v>776.66</v>
      </c>
      <c r="G46" s="3"/>
    </row>
    <row r="47" spans="1:7" ht="12.75">
      <c r="A47" s="41" t="s">
        <v>66</v>
      </c>
      <c r="B47" s="75" t="s">
        <v>13</v>
      </c>
      <c r="C47" s="75">
        <v>280.01</v>
      </c>
      <c r="D47" s="75">
        <v>874.08</v>
      </c>
      <c r="E47" s="76">
        <v>28.31</v>
      </c>
      <c r="F47" s="77">
        <v>1182.4</v>
      </c>
      <c r="G47" s="3"/>
    </row>
    <row r="48" spans="1:7" ht="12.75">
      <c r="A48" s="42" t="str">
        <f>UPPER(" Castilla y León")</f>
        <v> CASTILLA Y LEÓN</v>
      </c>
      <c r="B48" s="79">
        <v>575.25</v>
      </c>
      <c r="C48" s="79">
        <v>2628.56</v>
      </c>
      <c r="D48" s="79">
        <v>3757.44</v>
      </c>
      <c r="E48" s="80">
        <v>56.97</v>
      </c>
      <c r="F48" s="81">
        <v>7018.22</v>
      </c>
      <c r="G48" s="3"/>
    </row>
    <row r="49" spans="1:7" ht="12.75">
      <c r="A49" s="42"/>
      <c r="B49" s="79"/>
      <c r="C49" s="79"/>
      <c r="D49" s="79"/>
      <c r="E49" s="80"/>
      <c r="F49" s="81"/>
      <c r="G49" s="3"/>
    </row>
    <row r="50" spans="1:7" ht="12.75">
      <c r="A50" s="42" t="str">
        <f>UPPER(" Madrid")</f>
        <v> MADRID</v>
      </c>
      <c r="B50" s="79" t="s">
        <v>13</v>
      </c>
      <c r="C50" s="79">
        <v>170.85</v>
      </c>
      <c r="D50" s="79">
        <v>98.4</v>
      </c>
      <c r="E50" s="80" t="s">
        <v>13</v>
      </c>
      <c r="F50" s="81">
        <v>269.25</v>
      </c>
      <c r="G50" s="3"/>
    </row>
    <row r="51" spans="1:7" ht="12.75">
      <c r="A51" s="42"/>
      <c r="B51" s="79"/>
      <c r="C51" s="79"/>
      <c r="D51" s="79"/>
      <c r="E51" s="80"/>
      <c r="F51" s="81"/>
      <c r="G51" s="3"/>
    </row>
    <row r="52" spans="1:7" ht="12.75">
      <c r="A52" s="41" t="s">
        <v>67</v>
      </c>
      <c r="B52" s="75" t="s">
        <v>13</v>
      </c>
      <c r="C52" s="75">
        <v>1121.47</v>
      </c>
      <c r="D52" s="75" t="s">
        <v>13</v>
      </c>
      <c r="E52" s="76">
        <v>22.52</v>
      </c>
      <c r="F52" s="77">
        <v>1143.99</v>
      </c>
      <c r="G52" s="3"/>
    </row>
    <row r="53" spans="1:7" ht="12.75">
      <c r="A53" s="41" t="s">
        <v>68</v>
      </c>
      <c r="B53" s="75">
        <v>446.6</v>
      </c>
      <c r="C53" s="75">
        <v>1391.38</v>
      </c>
      <c r="D53" s="75" t="s">
        <v>13</v>
      </c>
      <c r="E53" s="76">
        <v>6.1</v>
      </c>
      <c r="F53" s="77">
        <v>1844.08</v>
      </c>
      <c r="G53" s="3"/>
    </row>
    <row r="54" spans="1:7" ht="12.75">
      <c r="A54" s="41" t="s">
        <v>69</v>
      </c>
      <c r="B54" s="75">
        <v>76</v>
      </c>
      <c r="C54" s="75">
        <v>775.09</v>
      </c>
      <c r="D54" s="83">
        <v>49.11</v>
      </c>
      <c r="E54" s="76">
        <v>25.12</v>
      </c>
      <c r="F54" s="77">
        <v>925.32</v>
      </c>
      <c r="G54" s="3"/>
    </row>
    <row r="55" spans="1:7" ht="12.75">
      <c r="A55" s="41" t="s">
        <v>70</v>
      </c>
      <c r="B55" s="75" t="s">
        <v>13</v>
      </c>
      <c r="C55" s="75">
        <v>503.33</v>
      </c>
      <c r="D55" s="75" t="s">
        <v>13</v>
      </c>
      <c r="E55" s="76">
        <v>4.81</v>
      </c>
      <c r="F55" s="77">
        <v>508.14</v>
      </c>
      <c r="G55" s="3"/>
    </row>
    <row r="56" spans="1:7" ht="12.75">
      <c r="A56" s="41" t="s">
        <v>71</v>
      </c>
      <c r="B56" s="75">
        <v>31.18</v>
      </c>
      <c r="C56" s="75">
        <v>717.08</v>
      </c>
      <c r="D56" s="75">
        <v>7.32</v>
      </c>
      <c r="E56" s="76">
        <v>0.73</v>
      </c>
      <c r="F56" s="77">
        <v>756.31</v>
      </c>
      <c r="G56" s="3"/>
    </row>
    <row r="57" spans="1:7" ht="12.75">
      <c r="A57" s="42" t="str">
        <f>UPPER(" Castilla-La Mancha")</f>
        <v> CASTILLA-LA MANCHA</v>
      </c>
      <c r="B57" s="79">
        <v>553.78</v>
      </c>
      <c r="C57" s="79">
        <v>4508.35</v>
      </c>
      <c r="D57" s="79">
        <v>56.43</v>
      </c>
      <c r="E57" s="80">
        <v>59.28</v>
      </c>
      <c r="F57" s="81">
        <v>5177.84</v>
      </c>
      <c r="G57" s="3"/>
    </row>
    <row r="58" spans="1:7" ht="12.75">
      <c r="A58" s="42"/>
      <c r="B58" s="79"/>
      <c r="C58" s="79"/>
      <c r="D58" s="82"/>
      <c r="E58" s="80"/>
      <c r="F58" s="81"/>
      <c r="G58" s="3"/>
    </row>
    <row r="59" spans="1:7" ht="12.75">
      <c r="A59" s="41" t="s">
        <v>72</v>
      </c>
      <c r="B59" s="75" t="s">
        <v>13</v>
      </c>
      <c r="C59" s="75">
        <v>56.09</v>
      </c>
      <c r="D59" s="83">
        <v>19.35</v>
      </c>
      <c r="E59" s="76" t="s">
        <v>13</v>
      </c>
      <c r="F59" s="77">
        <v>75.44</v>
      </c>
      <c r="G59" s="3"/>
    </row>
    <row r="60" spans="1:7" ht="12.75">
      <c r="A60" s="41" t="s">
        <v>73</v>
      </c>
      <c r="B60" s="75" t="s">
        <v>13</v>
      </c>
      <c r="C60" s="75">
        <v>167.15</v>
      </c>
      <c r="D60" s="83">
        <v>22.14</v>
      </c>
      <c r="E60" s="76">
        <v>0.75</v>
      </c>
      <c r="F60" s="77">
        <v>190.05</v>
      </c>
      <c r="G60" s="3"/>
    </row>
    <row r="61" spans="1:7" ht="12.75">
      <c r="A61" s="41" t="s">
        <v>74</v>
      </c>
      <c r="B61" s="75">
        <v>1.24</v>
      </c>
      <c r="C61" s="75">
        <v>105.38</v>
      </c>
      <c r="D61" s="75">
        <v>77.51</v>
      </c>
      <c r="E61" s="76">
        <v>0.94</v>
      </c>
      <c r="F61" s="77">
        <v>185.07</v>
      </c>
      <c r="G61" s="3"/>
    </row>
    <row r="62" spans="1:7" ht="12.75">
      <c r="A62" s="42" t="str">
        <f>UPPER(" C. Valenciana")</f>
        <v> C. VALENCIANA</v>
      </c>
      <c r="B62" s="79">
        <v>1.24</v>
      </c>
      <c r="C62" s="79">
        <v>328.62</v>
      </c>
      <c r="D62" s="79">
        <v>119</v>
      </c>
      <c r="E62" s="80">
        <v>1.69</v>
      </c>
      <c r="F62" s="81">
        <v>450.56</v>
      </c>
      <c r="G62" s="3"/>
    </row>
    <row r="63" spans="1:7" ht="12.75">
      <c r="A63" s="42"/>
      <c r="B63" s="79"/>
      <c r="C63" s="79"/>
      <c r="D63" s="79"/>
      <c r="E63" s="80"/>
      <c r="F63" s="81"/>
      <c r="G63" s="3"/>
    </row>
    <row r="64" spans="1:7" ht="12.75">
      <c r="A64" s="42" t="str">
        <f>UPPER(" R. de Murcia")</f>
        <v> R. DE MURCIA</v>
      </c>
      <c r="B64" s="79" t="s">
        <v>13</v>
      </c>
      <c r="C64" s="79">
        <v>339.65</v>
      </c>
      <c r="D64" s="79">
        <v>96.35</v>
      </c>
      <c r="E64" s="80">
        <v>17.56</v>
      </c>
      <c r="F64" s="81">
        <v>453.56</v>
      </c>
      <c r="G64" s="3"/>
    </row>
    <row r="65" spans="1:7" ht="12.75">
      <c r="A65" s="42"/>
      <c r="B65" s="79"/>
      <c r="C65" s="79"/>
      <c r="D65" s="79"/>
      <c r="E65" s="80"/>
      <c r="F65" s="81"/>
      <c r="G65" s="3"/>
    </row>
    <row r="66" spans="1:7" ht="12.75">
      <c r="A66" s="41" t="s">
        <v>75</v>
      </c>
      <c r="B66" s="75">
        <v>3543.67</v>
      </c>
      <c r="C66" s="75">
        <v>508.13</v>
      </c>
      <c r="D66" s="75">
        <v>127.85</v>
      </c>
      <c r="E66" s="76">
        <v>3.86</v>
      </c>
      <c r="F66" s="77">
        <v>4183.51</v>
      </c>
      <c r="G66" s="3"/>
    </row>
    <row r="67" spans="1:7" ht="12.75">
      <c r="A67" s="41" t="s">
        <v>76</v>
      </c>
      <c r="B67" s="75">
        <v>1013.11</v>
      </c>
      <c r="C67" s="75">
        <v>1470.06</v>
      </c>
      <c r="D67" s="75">
        <v>27.72</v>
      </c>
      <c r="E67" s="76">
        <v>16.68</v>
      </c>
      <c r="F67" s="77">
        <v>2527.57</v>
      </c>
      <c r="G67" s="3"/>
    </row>
    <row r="68" spans="1:7" ht="12.75">
      <c r="A68" s="42" t="str">
        <f>UPPER(" Extremadura")</f>
        <v> EXTREMADURA</v>
      </c>
      <c r="B68" s="79">
        <v>4556.78</v>
      </c>
      <c r="C68" s="79">
        <v>1978.19</v>
      </c>
      <c r="D68" s="79">
        <v>155.57</v>
      </c>
      <c r="E68" s="80">
        <v>20.54</v>
      </c>
      <c r="F68" s="86">
        <v>6711.08</v>
      </c>
      <c r="G68" s="3"/>
    </row>
    <row r="69" spans="1:7" ht="12.75">
      <c r="A69" s="42"/>
      <c r="B69" s="79"/>
      <c r="C69" s="79"/>
      <c r="D69" s="79"/>
      <c r="E69" s="80"/>
      <c r="F69" s="86"/>
      <c r="G69" s="3"/>
    </row>
    <row r="70" spans="1:7" ht="12.75">
      <c r="A70" s="41" t="s">
        <v>77</v>
      </c>
      <c r="B70" s="75">
        <v>22.01</v>
      </c>
      <c r="C70" s="75">
        <v>69.34</v>
      </c>
      <c r="D70" s="75">
        <v>372.91</v>
      </c>
      <c r="E70" s="76">
        <v>13.21</v>
      </c>
      <c r="F70" s="77">
        <v>477.48</v>
      </c>
      <c r="G70" s="3"/>
    </row>
    <row r="71" spans="1:7" ht="12.75">
      <c r="A71" s="41" t="s">
        <v>78</v>
      </c>
      <c r="B71" s="75">
        <v>3.78</v>
      </c>
      <c r="C71" s="75">
        <v>19.04</v>
      </c>
      <c r="D71" s="75">
        <v>0.64</v>
      </c>
      <c r="E71" s="76" t="s">
        <v>13</v>
      </c>
      <c r="F71" s="77">
        <v>23.46</v>
      </c>
      <c r="G71" s="3"/>
    </row>
    <row r="72" spans="1:7" ht="12.75">
      <c r="A72" s="41" t="s">
        <v>79</v>
      </c>
      <c r="B72" s="75">
        <v>129.35</v>
      </c>
      <c r="C72" s="75">
        <v>726.14</v>
      </c>
      <c r="D72" s="75">
        <v>142.56</v>
      </c>
      <c r="E72" s="76" t="s">
        <v>13</v>
      </c>
      <c r="F72" s="77">
        <v>998.05</v>
      </c>
      <c r="G72" s="3"/>
    </row>
    <row r="73" spans="1:7" ht="12.75">
      <c r="A73" s="41" t="s">
        <v>80</v>
      </c>
      <c r="B73" s="75" t="s">
        <v>13</v>
      </c>
      <c r="C73" s="75">
        <v>145.11</v>
      </c>
      <c r="D73" s="75">
        <v>596.86</v>
      </c>
      <c r="E73" s="76" t="s">
        <v>13</v>
      </c>
      <c r="F73" s="77">
        <v>741.97</v>
      </c>
      <c r="G73" s="3"/>
    </row>
    <row r="74" spans="1:7" ht="12.75">
      <c r="A74" s="41" t="s">
        <v>81</v>
      </c>
      <c r="B74" s="75">
        <v>368</v>
      </c>
      <c r="C74" s="75" t="s">
        <v>13</v>
      </c>
      <c r="D74" s="75" t="s">
        <v>13</v>
      </c>
      <c r="E74" s="76" t="s">
        <v>13</v>
      </c>
      <c r="F74" s="77">
        <v>368</v>
      </c>
      <c r="G74" s="3"/>
    </row>
    <row r="75" spans="1:7" ht="12.75">
      <c r="A75" s="41" t="s">
        <v>82</v>
      </c>
      <c r="B75" s="75" t="s">
        <v>13</v>
      </c>
      <c r="C75" s="75">
        <v>287.9</v>
      </c>
      <c r="D75" s="75">
        <v>71.98</v>
      </c>
      <c r="E75" s="76" t="s">
        <v>13</v>
      </c>
      <c r="F75" s="77">
        <v>359.88</v>
      </c>
      <c r="G75" s="3"/>
    </row>
    <row r="76" spans="1:7" ht="12.75">
      <c r="A76" s="41" t="s">
        <v>83</v>
      </c>
      <c r="B76" s="75" t="s">
        <v>13</v>
      </c>
      <c r="C76" s="75" t="s">
        <v>13</v>
      </c>
      <c r="D76" s="75" t="s">
        <v>13</v>
      </c>
      <c r="E76" s="76" t="s">
        <v>13</v>
      </c>
      <c r="F76" s="77" t="s">
        <v>13</v>
      </c>
      <c r="G76" s="3"/>
    </row>
    <row r="77" spans="1:7" ht="12.75">
      <c r="A77" s="41" t="s">
        <v>84</v>
      </c>
      <c r="B77" s="75">
        <v>172.52</v>
      </c>
      <c r="C77" s="75">
        <v>421.08</v>
      </c>
      <c r="D77" s="75">
        <v>4</v>
      </c>
      <c r="E77" s="76">
        <v>1.12</v>
      </c>
      <c r="F77" s="77">
        <v>598.72</v>
      </c>
      <c r="G77" s="3"/>
    </row>
    <row r="78" spans="1:7" ht="12.75">
      <c r="A78" s="42" t="str">
        <f>UPPER(" Andalucía")</f>
        <v> ANDALUCÍA</v>
      </c>
      <c r="B78" s="79">
        <v>695.66</v>
      </c>
      <c r="C78" s="79">
        <v>1668.61</v>
      </c>
      <c r="D78" s="79">
        <v>1188.95</v>
      </c>
      <c r="E78" s="80">
        <v>14.33</v>
      </c>
      <c r="F78" s="81">
        <v>3567.56</v>
      </c>
      <c r="G78" s="3"/>
    </row>
    <row r="79" spans="1:7" ht="12.75">
      <c r="A79" s="42"/>
      <c r="B79" s="79"/>
      <c r="C79" s="82"/>
      <c r="D79" s="79"/>
      <c r="E79" s="80"/>
      <c r="F79" s="81"/>
      <c r="G79" s="3"/>
    </row>
    <row r="80" spans="1:7" ht="12.75">
      <c r="A80" s="41" t="s">
        <v>85</v>
      </c>
      <c r="B80" s="75" t="s">
        <v>13</v>
      </c>
      <c r="C80" s="78" t="s">
        <v>13</v>
      </c>
      <c r="D80" s="75">
        <v>45.26</v>
      </c>
      <c r="E80" s="76" t="s">
        <v>13</v>
      </c>
      <c r="F80" s="77">
        <v>45.26</v>
      </c>
      <c r="G80" s="3"/>
    </row>
    <row r="81" spans="1:7" ht="12.75">
      <c r="A81" s="41" t="s">
        <v>86</v>
      </c>
      <c r="B81" s="75" t="s">
        <v>13</v>
      </c>
      <c r="C81" s="78" t="s">
        <v>13</v>
      </c>
      <c r="D81" s="75">
        <v>19.88</v>
      </c>
      <c r="E81" s="76">
        <v>2.21</v>
      </c>
      <c r="F81" s="77">
        <v>22.09</v>
      </c>
      <c r="G81" s="3"/>
    </row>
    <row r="82" spans="1:7" ht="12.75">
      <c r="A82" s="42" t="str">
        <f>UPPER(" Canarias")</f>
        <v> CANARIAS</v>
      </c>
      <c r="B82" s="79" t="s">
        <v>13</v>
      </c>
      <c r="C82" s="82" t="s">
        <v>13</v>
      </c>
      <c r="D82" s="79">
        <v>65.14</v>
      </c>
      <c r="E82" s="80">
        <v>2.21</v>
      </c>
      <c r="F82" s="81">
        <v>67.35</v>
      </c>
      <c r="G82" s="3"/>
    </row>
    <row r="83" spans="1:7" ht="12.75">
      <c r="A83" s="42"/>
      <c r="B83" s="79"/>
      <c r="C83" s="82"/>
      <c r="D83" s="79"/>
      <c r="E83" s="80"/>
      <c r="F83" s="87"/>
      <c r="G83" s="3"/>
    </row>
    <row r="84" spans="1:7" ht="13.5" thickBot="1">
      <c r="A84" s="43" t="s">
        <v>87</v>
      </c>
      <c r="B84" s="88">
        <v>6431.03</v>
      </c>
      <c r="C84" s="88">
        <v>17548.8</v>
      </c>
      <c r="D84" s="88">
        <v>7578.22</v>
      </c>
      <c r="E84" s="89">
        <v>238.67</v>
      </c>
      <c r="F84" s="90">
        <v>31796.74</v>
      </c>
      <c r="G84" s="3"/>
    </row>
    <row r="85" spans="6:7" ht="12.75">
      <c r="F85" s="65"/>
      <c r="G85" s="3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J85"/>
  <sheetViews>
    <sheetView showGridLines="0" zoomScale="75" zoomScaleNormal="75" workbookViewId="0" topLeftCell="A1">
      <selection activeCell="G10" sqref="G10"/>
    </sheetView>
  </sheetViews>
  <sheetFormatPr defaultColWidth="11.421875" defaultRowHeight="12.75"/>
  <cols>
    <col min="1" max="1" width="30.7109375" style="59" customWidth="1"/>
    <col min="2" max="6" width="17.7109375" style="59" customWidth="1"/>
    <col min="7" max="16384" width="11.421875" style="59" customWidth="1"/>
  </cols>
  <sheetData>
    <row r="1" spans="1:6" s="58" customFormat="1" ht="18">
      <c r="A1" s="158" t="s">
        <v>0</v>
      </c>
      <c r="B1" s="158"/>
      <c r="C1" s="158"/>
      <c r="D1" s="158"/>
      <c r="E1" s="158"/>
      <c r="F1" s="158"/>
    </row>
    <row r="3" spans="1:10" ht="15">
      <c r="A3" s="149" t="s">
        <v>156</v>
      </c>
      <c r="B3" s="149"/>
      <c r="C3" s="149"/>
      <c r="D3" s="149"/>
      <c r="E3" s="149"/>
      <c r="F3" s="149"/>
      <c r="G3" s="60"/>
      <c r="H3" s="60"/>
      <c r="I3" s="60"/>
      <c r="J3" s="60"/>
    </row>
    <row r="4" spans="1:10" ht="15" thickBot="1">
      <c r="A4" s="60"/>
      <c r="B4" s="60"/>
      <c r="C4" s="60"/>
      <c r="D4" s="60"/>
      <c r="E4" s="60"/>
      <c r="F4" s="60"/>
      <c r="G4" s="61"/>
      <c r="H4" s="60"/>
      <c r="I4" s="60"/>
      <c r="J4" s="60"/>
    </row>
    <row r="5" spans="1:7" ht="12.75">
      <c r="A5" s="62" t="s">
        <v>37</v>
      </c>
      <c r="B5" s="159" t="s">
        <v>38</v>
      </c>
      <c r="C5" s="160"/>
      <c r="D5" s="161"/>
      <c r="E5" s="162" t="s">
        <v>40</v>
      </c>
      <c r="F5" s="164" t="s">
        <v>8</v>
      </c>
      <c r="G5" s="3"/>
    </row>
    <row r="6" spans="1:7" ht="13.5" thickBot="1">
      <c r="A6" s="39" t="s">
        <v>39</v>
      </c>
      <c r="B6" s="63" t="s">
        <v>41</v>
      </c>
      <c r="C6" s="64" t="s">
        <v>42</v>
      </c>
      <c r="D6" s="64" t="s">
        <v>43</v>
      </c>
      <c r="E6" s="163"/>
      <c r="F6" s="165"/>
      <c r="G6" s="3"/>
    </row>
    <row r="7" spans="1:7" ht="12.75">
      <c r="A7" s="40" t="s">
        <v>44</v>
      </c>
      <c r="B7" s="71" t="s">
        <v>13</v>
      </c>
      <c r="C7" s="72" t="s">
        <v>13</v>
      </c>
      <c r="D7" s="72">
        <v>32.4</v>
      </c>
      <c r="E7" s="73" t="s">
        <v>13</v>
      </c>
      <c r="F7" s="74">
        <v>32.4</v>
      </c>
      <c r="G7" s="3"/>
    </row>
    <row r="8" spans="1:7" ht="12.75">
      <c r="A8" s="41" t="s">
        <v>45</v>
      </c>
      <c r="B8" s="75" t="s">
        <v>13</v>
      </c>
      <c r="C8" s="75" t="s">
        <v>13</v>
      </c>
      <c r="D8" s="75">
        <v>141.24</v>
      </c>
      <c r="E8" s="76" t="s">
        <v>13</v>
      </c>
      <c r="F8" s="77">
        <v>141.24</v>
      </c>
      <c r="G8" s="3"/>
    </row>
    <row r="9" spans="1:7" ht="12.75">
      <c r="A9" s="41" t="s">
        <v>46</v>
      </c>
      <c r="B9" s="75" t="s">
        <v>13</v>
      </c>
      <c r="C9" s="78" t="s">
        <v>13</v>
      </c>
      <c r="D9" s="75">
        <v>176.2</v>
      </c>
      <c r="E9" s="76">
        <v>1.8</v>
      </c>
      <c r="F9" s="77">
        <v>178</v>
      </c>
      <c r="G9" s="3"/>
    </row>
    <row r="10" spans="1:7" ht="12.75">
      <c r="A10" s="41" t="s">
        <v>47</v>
      </c>
      <c r="B10" s="75" t="s">
        <v>13</v>
      </c>
      <c r="C10" s="75" t="s">
        <v>13</v>
      </c>
      <c r="D10" s="75">
        <v>67.2</v>
      </c>
      <c r="E10" s="76" t="s">
        <v>13</v>
      </c>
      <c r="F10" s="77">
        <v>67.2</v>
      </c>
      <c r="G10" s="3"/>
    </row>
    <row r="11" spans="1:7" ht="12.75">
      <c r="A11" s="42" t="str">
        <f>UPPER(" Galicia")</f>
        <v> GALICIA</v>
      </c>
      <c r="B11" s="79" t="s">
        <v>13</v>
      </c>
      <c r="C11" s="79" t="s">
        <v>13</v>
      </c>
      <c r="D11" s="79">
        <v>417.04</v>
      </c>
      <c r="E11" s="80">
        <v>1.8</v>
      </c>
      <c r="F11" s="81">
        <v>418.84</v>
      </c>
      <c r="G11" s="3"/>
    </row>
    <row r="12" spans="1:7" ht="12.75">
      <c r="A12" s="42"/>
      <c r="B12" s="79"/>
      <c r="C12" s="82"/>
      <c r="D12" s="79"/>
      <c r="E12" s="80"/>
      <c r="F12" s="81"/>
      <c r="G12" s="3"/>
    </row>
    <row r="13" spans="1:7" ht="12.75">
      <c r="A13" s="42" t="str">
        <f>UPPER(" P. de Asturias")</f>
        <v> P. DE ASTURIAS</v>
      </c>
      <c r="B13" s="79" t="s">
        <v>13</v>
      </c>
      <c r="C13" s="84">
        <v>103.43</v>
      </c>
      <c r="D13" s="79" t="s">
        <v>13</v>
      </c>
      <c r="E13" s="80" t="s">
        <v>13</v>
      </c>
      <c r="F13" s="81">
        <v>103.43</v>
      </c>
      <c r="G13" s="3"/>
    </row>
    <row r="14" spans="1:7" ht="12.75">
      <c r="A14" s="42"/>
      <c r="B14" s="79"/>
      <c r="C14" s="84"/>
      <c r="D14" s="79"/>
      <c r="E14" s="80"/>
      <c r="F14" s="81"/>
      <c r="G14" s="3"/>
    </row>
    <row r="15" spans="1:7" ht="12.75">
      <c r="A15" s="42" t="str">
        <f>UPPER(" Cantabria")</f>
        <v> CANTABRIA</v>
      </c>
      <c r="B15" s="79" t="s">
        <v>13</v>
      </c>
      <c r="C15" s="82" t="s">
        <v>13</v>
      </c>
      <c r="D15" s="79">
        <v>106.99</v>
      </c>
      <c r="E15" s="80">
        <v>0.05</v>
      </c>
      <c r="F15" s="81">
        <v>107.05</v>
      </c>
      <c r="G15" s="3"/>
    </row>
    <row r="16" spans="1:7" ht="12.75">
      <c r="A16" s="42"/>
      <c r="B16" s="79"/>
      <c r="C16" s="82"/>
      <c r="D16" s="79"/>
      <c r="E16" s="80"/>
      <c r="F16" s="81"/>
      <c r="G16" s="3"/>
    </row>
    <row r="17" spans="1:7" ht="12.75">
      <c r="A17" s="41" t="s">
        <v>48</v>
      </c>
      <c r="B17" s="75" t="s">
        <v>13</v>
      </c>
      <c r="C17" s="75">
        <v>41.93</v>
      </c>
      <c r="D17" s="75">
        <v>111.48</v>
      </c>
      <c r="E17" s="76" t="s">
        <v>13</v>
      </c>
      <c r="F17" s="77">
        <v>153.42</v>
      </c>
      <c r="G17" s="3"/>
    </row>
    <row r="18" spans="1:7" ht="12.75">
      <c r="A18" s="41" t="s">
        <v>49</v>
      </c>
      <c r="B18" s="75" t="s">
        <v>13</v>
      </c>
      <c r="C18" s="78" t="s">
        <v>13</v>
      </c>
      <c r="D18" s="75">
        <v>306.97</v>
      </c>
      <c r="E18" s="76" t="s">
        <v>13</v>
      </c>
      <c r="F18" s="77">
        <v>306.97</v>
      </c>
      <c r="G18" s="3"/>
    </row>
    <row r="19" spans="1:7" ht="12.75">
      <c r="A19" s="41" t="s">
        <v>50</v>
      </c>
      <c r="B19" s="75" t="s">
        <v>13</v>
      </c>
      <c r="C19" s="78" t="s">
        <v>13</v>
      </c>
      <c r="D19" s="75">
        <v>135.95</v>
      </c>
      <c r="E19" s="76" t="s">
        <v>13</v>
      </c>
      <c r="F19" s="77">
        <v>135.95</v>
      </c>
      <c r="G19" s="3"/>
    </row>
    <row r="20" spans="1:7" ht="12.75">
      <c r="A20" s="42" t="str">
        <f>UPPER(" País Vasco")</f>
        <v> PAÍS VASCO</v>
      </c>
      <c r="B20" s="79" t="s">
        <v>13</v>
      </c>
      <c r="C20" s="79">
        <v>41.93</v>
      </c>
      <c r="D20" s="79">
        <v>554.4</v>
      </c>
      <c r="E20" s="80" t="s">
        <v>13</v>
      </c>
      <c r="F20" s="81">
        <v>596.34</v>
      </c>
      <c r="G20" s="3"/>
    </row>
    <row r="21" spans="1:7" ht="12.75">
      <c r="A21" s="42"/>
      <c r="B21" s="79"/>
      <c r="C21" s="79"/>
      <c r="D21" s="79"/>
      <c r="E21" s="80"/>
      <c r="F21" s="81"/>
      <c r="G21" s="3"/>
    </row>
    <row r="22" spans="1:7" ht="12.75">
      <c r="A22" s="42" t="str">
        <f>UPPER(" Navarra")</f>
        <v> NAVARRA</v>
      </c>
      <c r="B22" s="79" t="s">
        <v>13</v>
      </c>
      <c r="C22" s="79">
        <v>884.02</v>
      </c>
      <c r="D22" s="79">
        <v>331.95</v>
      </c>
      <c r="E22" s="80" t="s">
        <v>13</v>
      </c>
      <c r="F22" s="81">
        <v>1215.97</v>
      </c>
      <c r="G22" s="3"/>
    </row>
    <row r="23" spans="1:7" ht="12.75">
      <c r="A23" s="42"/>
      <c r="B23" s="79"/>
      <c r="C23" s="79"/>
      <c r="D23" s="79"/>
      <c r="E23" s="80"/>
      <c r="F23" s="81"/>
      <c r="G23" s="3"/>
    </row>
    <row r="24" spans="1:7" ht="12.75">
      <c r="A24" s="42" t="str">
        <f>UPPER(" La Rioja")</f>
        <v> LA RIOJA</v>
      </c>
      <c r="B24" s="79" t="s">
        <v>13</v>
      </c>
      <c r="C24" s="79">
        <v>203.38</v>
      </c>
      <c r="D24" s="79">
        <v>29.83</v>
      </c>
      <c r="E24" s="80">
        <v>5.66</v>
      </c>
      <c r="F24" s="81">
        <v>238.88</v>
      </c>
      <c r="G24" s="3"/>
    </row>
    <row r="25" spans="1:7" ht="12.75">
      <c r="A25" s="42"/>
      <c r="B25" s="79"/>
      <c r="C25" s="79"/>
      <c r="D25" s="82"/>
      <c r="E25" s="80"/>
      <c r="F25" s="81"/>
      <c r="G25" s="3"/>
    </row>
    <row r="26" spans="1:7" ht="12.75">
      <c r="A26" s="41" t="s">
        <v>51</v>
      </c>
      <c r="B26" s="79" t="s">
        <v>13</v>
      </c>
      <c r="C26" s="75">
        <v>1224.11</v>
      </c>
      <c r="D26" s="78" t="s">
        <v>13</v>
      </c>
      <c r="E26" s="76">
        <v>0.21</v>
      </c>
      <c r="F26" s="77">
        <v>1224.32</v>
      </c>
      <c r="G26" s="3"/>
    </row>
    <row r="27" spans="1:7" ht="12.75">
      <c r="A27" s="41" t="s">
        <v>52</v>
      </c>
      <c r="B27" s="75">
        <v>37.95</v>
      </c>
      <c r="C27" s="75">
        <v>926.13</v>
      </c>
      <c r="D27" s="75">
        <v>42.59</v>
      </c>
      <c r="E27" s="76">
        <v>9.89</v>
      </c>
      <c r="F27" s="77">
        <v>1016.56</v>
      </c>
      <c r="G27" s="3"/>
    </row>
    <row r="28" spans="1:7" ht="12.75">
      <c r="A28" s="41" t="s">
        <v>53</v>
      </c>
      <c r="B28" s="75" t="s">
        <v>13</v>
      </c>
      <c r="C28" s="75">
        <v>1278.85</v>
      </c>
      <c r="D28" s="78" t="s">
        <v>13</v>
      </c>
      <c r="E28" s="76">
        <v>23.47</v>
      </c>
      <c r="F28" s="77">
        <v>1302.32</v>
      </c>
      <c r="G28" s="3"/>
    </row>
    <row r="29" spans="1:7" ht="12.75">
      <c r="A29" s="42" t="str">
        <f>UPPER(" Aragón")</f>
        <v> ARAGÓN</v>
      </c>
      <c r="B29" s="79">
        <v>37.95</v>
      </c>
      <c r="C29" s="79">
        <v>3429.09</v>
      </c>
      <c r="D29" s="79">
        <v>42.59</v>
      </c>
      <c r="E29" s="80">
        <v>33.57</v>
      </c>
      <c r="F29" s="81">
        <v>3543.2</v>
      </c>
      <c r="G29" s="3"/>
    </row>
    <row r="30" spans="1:7" ht="12.75">
      <c r="A30" s="42"/>
      <c r="B30" s="79"/>
      <c r="C30" s="79"/>
      <c r="D30" s="79"/>
      <c r="E30" s="80"/>
      <c r="F30" s="81"/>
      <c r="G30" s="3"/>
    </row>
    <row r="31" spans="1:7" ht="12.75">
      <c r="A31" s="41" t="s">
        <v>54</v>
      </c>
      <c r="B31" s="75" t="s">
        <v>13</v>
      </c>
      <c r="C31" s="75">
        <v>360.83</v>
      </c>
      <c r="D31" s="75">
        <v>12.42</v>
      </c>
      <c r="E31" s="76">
        <v>5.56</v>
      </c>
      <c r="F31" s="77">
        <v>378.81</v>
      </c>
      <c r="G31" s="3"/>
    </row>
    <row r="32" spans="1:7" ht="12.75">
      <c r="A32" s="41" t="s">
        <v>55</v>
      </c>
      <c r="B32" s="75" t="s">
        <v>13</v>
      </c>
      <c r="C32" s="75" t="s">
        <v>13</v>
      </c>
      <c r="D32" s="83">
        <v>184.78</v>
      </c>
      <c r="E32" s="76" t="s">
        <v>13</v>
      </c>
      <c r="F32" s="77">
        <v>184.78</v>
      </c>
      <c r="G32" s="3"/>
    </row>
    <row r="33" spans="1:7" ht="12.75">
      <c r="A33" s="41" t="s">
        <v>56</v>
      </c>
      <c r="B33" s="75" t="s">
        <v>13</v>
      </c>
      <c r="C33" s="75">
        <v>337.31</v>
      </c>
      <c r="D33" s="78" t="s">
        <v>13</v>
      </c>
      <c r="E33" s="76">
        <v>7.5</v>
      </c>
      <c r="F33" s="77">
        <v>344.81</v>
      </c>
      <c r="G33" s="3"/>
    </row>
    <row r="34" spans="1:7" ht="12.75">
      <c r="A34" s="41" t="s">
        <v>57</v>
      </c>
      <c r="B34" s="75" t="s">
        <v>13</v>
      </c>
      <c r="C34" s="75">
        <v>83.23</v>
      </c>
      <c r="D34" s="75">
        <v>15.88</v>
      </c>
      <c r="E34" s="76">
        <v>0.14</v>
      </c>
      <c r="F34" s="77">
        <v>99.25</v>
      </c>
      <c r="G34" s="3"/>
    </row>
    <row r="35" spans="1:7" ht="12.75">
      <c r="A35" s="42" t="str">
        <f>UPPER(" Cataluña")</f>
        <v> CATALUÑA</v>
      </c>
      <c r="B35" s="79" t="s">
        <v>13</v>
      </c>
      <c r="C35" s="79">
        <v>781.37</v>
      </c>
      <c r="D35" s="79">
        <v>213.08</v>
      </c>
      <c r="E35" s="80">
        <v>13.2</v>
      </c>
      <c r="F35" s="81">
        <v>1007.65</v>
      </c>
      <c r="G35" s="3"/>
    </row>
    <row r="36" spans="1:7" ht="12.75">
      <c r="A36" s="42"/>
      <c r="B36" s="79"/>
      <c r="C36" s="79"/>
      <c r="D36" s="82"/>
      <c r="E36" s="80"/>
      <c r="F36" s="81"/>
      <c r="G36" s="3"/>
    </row>
    <row r="37" spans="1:7" ht="12.75">
      <c r="A37" s="42" t="str">
        <f>UPPER(" Baleares")</f>
        <v> BALEARES</v>
      </c>
      <c r="B37" s="79" t="s">
        <v>13</v>
      </c>
      <c r="C37" s="79">
        <v>359.1</v>
      </c>
      <c r="D37" s="84">
        <v>163.8</v>
      </c>
      <c r="E37" s="80" t="s">
        <v>13</v>
      </c>
      <c r="F37" s="81">
        <v>522.9</v>
      </c>
      <c r="G37" s="3"/>
    </row>
    <row r="38" spans="1:7" ht="12.75">
      <c r="A38" s="42"/>
      <c r="B38" s="79"/>
      <c r="C38" s="79"/>
      <c r="D38" s="84"/>
      <c r="E38" s="80"/>
      <c r="F38" s="81"/>
      <c r="G38" s="3"/>
    </row>
    <row r="39" spans="1:7" ht="12.75">
      <c r="A39" s="41" t="s">
        <v>58</v>
      </c>
      <c r="B39" s="75">
        <v>3</v>
      </c>
      <c r="C39" s="75">
        <v>396.27</v>
      </c>
      <c r="D39" s="75">
        <v>51.95</v>
      </c>
      <c r="E39" s="76">
        <v>5</v>
      </c>
      <c r="F39" s="77">
        <v>456.22</v>
      </c>
      <c r="G39" s="3"/>
    </row>
    <row r="40" spans="1:7" ht="12.75">
      <c r="A40" s="41" t="s">
        <v>59</v>
      </c>
      <c r="B40" s="75" t="s">
        <v>13</v>
      </c>
      <c r="C40" s="75">
        <v>27.68</v>
      </c>
      <c r="D40" s="75">
        <v>398.25</v>
      </c>
      <c r="E40" s="76">
        <v>0.18</v>
      </c>
      <c r="F40" s="77">
        <v>426.1</v>
      </c>
      <c r="G40" s="3"/>
    </row>
    <row r="41" spans="1:7" ht="12.75">
      <c r="A41" s="41" t="s">
        <v>60</v>
      </c>
      <c r="B41" s="75">
        <v>320.4</v>
      </c>
      <c r="C41" s="75">
        <v>15</v>
      </c>
      <c r="D41" s="75">
        <v>866.99</v>
      </c>
      <c r="E41" s="76">
        <v>3.3</v>
      </c>
      <c r="F41" s="77">
        <v>1205.69</v>
      </c>
      <c r="G41" s="3"/>
    </row>
    <row r="42" spans="1:7" ht="12.75">
      <c r="A42" s="41" t="s">
        <v>61</v>
      </c>
      <c r="B42" s="75" t="s">
        <v>13</v>
      </c>
      <c r="C42" s="75" t="s">
        <v>13</v>
      </c>
      <c r="D42" s="75">
        <v>548.67</v>
      </c>
      <c r="E42" s="76">
        <v>0.41</v>
      </c>
      <c r="F42" s="77">
        <v>549.08</v>
      </c>
      <c r="G42" s="3"/>
    </row>
    <row r="43" spans="1:7" ht="12.75">
      <c r="A43" s="41" t="s">
        <v>62</v>
      </c>
      <c r="B43" s="85">
        <v>3.5</v>
      </c>
      <c r="C43" s="75">
        <v>661.41</v>
      </c>
      <c r="D43" s="75">
        <v>284.84</v>
      </c>
      <c r="E43" s="76">
        <v>4.47</v>
      </c>
      <c r="F43" s="77">
        <v>954.21</v>
      </c>
      <c r="G43" s="3"/>
    </row>
    <row r="44" spans="1:7" ht="12.75">
      <c r="A44" s="41" t="s">
        <v>63</v>
      </c>
      <c r="B44" s="75">
        <v>161</v>
      </c>
      <c r="C44" s="75">
        <v>500.5</v>
      </c>
      <c r="D44" s="75">
        <v>229.14</v>
      </c>
      <c r="E44" s="76">
        <v>0.76</v>
      </c>
      <c r="F44" s="77">
        <v>891.4</v>
      </c>
      <c r="G44" s="3"/>
    </row>
    <row r="45" spans="1:7" ht="12.75">
      <c r="A45" s="41" t="s">
        <v>64</v>
      </c>
      <c r="B45" s="75">
        <v>74.08</v>
      </c>
      <c r="C45" s="75">
        <v>428.35</v>
      </c>
      <c r="D45" s="75">
        <v>9.38</v>
      </c>
      <c r="E45" s="76">
        <v>20.36</v>
      </c>
      <c r="F45" s="77">
        <v>532.18</v>
      </c>
      <c r="G45" s="3"/>
    </row>
    <row r="46" spans="1:7" ht="12.75">
      <c r="A46" s="41" t="s">
        <v>65</v>
      </c>
      <c r="B46" s="75" t="s">
        <v>13</v>
      </c>
      <c r="C46" s="75">
        <v>422.48</v>
      </c>
      <c r="D46" s="75">
        <v>323.64</v>
      </c>
      <c r="E46" s="76" t="s">
        <v>13</v>
      </c>
      <c r="F46" s="77">
        <v>746.13</v>
      </c>
      <c r="G46" s="3"/>
    </row>
    <row r="47" spans="1:7" ht="12.75">
      <c r="A47" s="41" t="s">
        <v>66</v>
      </c>
      <c r="B47" s="75" t="s">
        <v>13</v>
      </c>
      <c r="C47" s="75">
        <v>397.98</v>
      </c>
      <c r="D47" s="75">
        <v>768.08</v>
      </c>
      <c r="E47" s="76">
        <v>27.41</v>
      </c>
      <c r="F47" s="77">
        <v>1193.47</v>
      </c>
      <c r="G47" s="3"/>
    </row>
    <row r="48" spans="1:7" ht="12.75">
      <c r="A48" s="42" t="str">
        <f>UPPER(" Castilla y León")</f>
        <v> CASTILLA Y LEÓN</v>
      </c>
      <c r="B48" s="79">
        <v>561.98</v>
      </c>
      <c r="C48" s="79">
        <v>2849.67</v>
      </c>
      <c r="D48" s="79">
        <v>3480.94</v>
      </c>
      <c r="E48" s="80">
        <v>61.89</v>
      </c>
      <c r="F48" s="81">
        <v>6954.48</v>
      </c>
      <c r="G48" s="3"/>
    </row>
    <row r="49" spans="1:7" ht="12.75">
      <c r="A49" s="42"/>
      <c r="B49" s="79"/>
      <c r="C49" s="79"/>
      <c r="D49" s="79"/>
      <c r="E49" s="80"/>
      <c r="F49" s="81"/>
      <c r="G49" s="3"/>
    </row>
    <row r="50" spans="1:7" ht="12.75">
      <c r="A50" s="42" t="str">
        <f>UPPER(" Madrid")</f>
        <v> MADRID</v>
      </c>
      <c r="B50" s="79" t="s">
        <v>13</v>
      </c>
      <c r="C50" s="79">
        <v>151.8</v>
      </c>
      <c r="D50" s="79">
        <v>76.2</v>
      </c>
      <c r="E50" s="80" t="s">
        <v>13</v>
      </c>
      <c r="F50" s="81">
        <v>228</v>
      </c>
      <c r="G50" s="3"/>
    </row>
    <row r="51" spans="1:7" ht="12.75">
      <c r="A51" s="42"/>
      <c r="B51" s="79"/>
      <c r="C51" s="79"/>
      <c r="D51" s="79"/>
      <c r="E51" s="80"/>
      <c r="F51" s="81"/>
      <c r="G51" s="3"/>
    </row>
    <row r="52" spans="1:7" ht="12.75">
      <c r="A52" s="41" t="s">
        <v>67</v>
      </c>
      <c r="B52" s="75" t="s">
        <v>13</v>
      </c>
      <c r="C52" s="75">
        <v>1221.13</v>
      </c>
      <c r="D52" s="75" t="s">
        <v>13</v>
      </c>
      <c r="E52" s="76">
        <v>24.52</v>
      </c>
      <c r="F52" s="77">
        <v>1245.66</v>
      </c>
      <c r="G52" s="3"/>
    </row>
    <row r="53" spans="1:7" ht="12.75">
      <c r="A53" s="41" t="s">
        <v>68</v>
      </c>
      <c r="B53" s="75">
        <v>441.78</v>
      </c>
      <c r="C53" s="75">
        <v>1181.8</v>
      </c>
      <c r="D53" s="75" t="s">
        <v>13</v>
      </c>
      <c r="E53" s="76">
        <v>5.19</v>
      </c>
      <c r="F53" s="77">
        <v>1628.77</v>
      </c>
      <c r="G53" s="3"/>
    </row>
    <row r="54" spans="1:7" ht="12.75">
      <c r="A54" s="41" t="s">
        <v>69</v>
      </c>
      <c r="B54" s="75">
        <v>12</v>
      </c>
      <c r="C54" s="75">
        <v>551.76</v>
      </c>
      <c r="D54" s="83">
        <v>53.88</v>
      </c>
      <c r="E54" s="76">
        <v>13.65</v>
      </c>
      <c r="F54" s="77">
        <v>631.29</v>
      </c>
      <c r="G54" s="3"/>
    </row>
    <row r="55" spans="1:7" ht="12.75">
      <c r="A55" s="41" t="s">
        <v>70</v>
      </c>
      <c r="B55" s="75" t="s">
        <v>13</v>
      </c>
      <c r="C55" s="75">
        <v>514.79</v>
      </c>
      <c r="D55" s="75" t="s">
        <v>13</v>
      </c>
      <c r="E55" s="76">
        <v>4.35</v>
      </c>
      <c r="F55" s="77">
        <v>519.14</v>
      </c>
      <c r="G55" s="3"/>
    </row>
    <row r="56" spans="1:7" ht="12.75">
      <c r="A56" s="41" t="s">
        <v>71</v>
      </c>
      <c r="B56" s="75">
        <v>32.04</v>
      </c>
      <c r="C56" s="75">
        <v>736.84</v>
      </c>
      <c r="D56" s="75">
        <v>7.52</v>
      </c>
      <c r="E56" s="76">
        <v>0.75</v>
      </c>
      <c r="F56" s="77">
        <v>777.15</v>
      </c>
      <c r="G56" s="3"/>
    </row>
    <row r="57" spans="1:7" ht="12.75">
      <c r="A57" s="42" t="str">
        <f>UPPER(" Castilla-La Mancha")</f>
        <v> CASTILLA-LA MANCHA</v>
      </c>
      <c r="B57" s="79">
        <v>485.82</v>
      </c>
      <c r="C57" s="79">
        <v>4206.32</v>
      </c>
      <c r="D57" s="79">
        <v>61.4</v>
      </c>
      <c r="E57" s="80">
        <v>48.46</v>
      </c>
      <c r="F57" s="81">
        <v>4802.01</v>
      </c>
      <c r="G57" s="3"/>
    </row>
    <row r="58" spans="1:7" ht="12.75">
      <c r="A58" s="42"/>
      <c r="B58" s="79"/>
      <c r="C58" s="79"/>
      <c r="D58" s="82"/>
      <c r="E58" s="80"/>
      <c r="F58" s="81"/>
      <c r="G58" s="3"/>
    </row>
    <row r="59" spans="1:7" ht="12.75">
      <c r="A59" s="41" t="s">
        <v>72</v>
      </c>
      <c r="B59" s="75" t="s">
        <v>13</v>
      </c>
      <c r="C59" s="75">
        <v>103.32</v>
      </c>
      <c r="D59" s="83">
        <v>16.1</v>
      </c>
      <c r="E59" s="76" t="s">
        <v>13</v>
      </c>
      <c r="F59" s="77">
        <v>119.42</v>
      </c>
      <c r="G59" s="3"/>
    </row>
    <row r="60" spans="1:7" ht="12.75">
      <c r="A60" s="41" t="s">
        <v>73</v>
      </c>
      <c r="B60" s="75" t="s">
        <v>13</v>
      </c>
      <c r="C60" s="75">
        <v>153.26</v>
      </c>
      <c r="D60" s="83">
        <v>22</v>
      </c>
      <c r="E60" s="76">
        <v>0.45</v>
      </c>
      <c r="F60" s="77">
        <v>175.71</v>
      </c>
      <c r="G60" s="3"/>
    </row>
    <row r="61" spans="1:7" ht="12.75">
      <c r="A61" s="41" t="s">
        <v>74</v>
      </c>
      <c r="B61" s="75">
        <v>1.24</v>
      </c>
      <c r="C61" s="75">
        <v>118.29</v>
      </c>
      <c r="D61" s="75">
        <v>80.03</v>
      </c>
      <c r="E61" s="76">
        <v>2.49</v>
      </c>
      <c r="F61" s="77">
        <v>202.05</v>
      </c>
      <c r="G61" s="3"/>
    </row>
    <row r="62" spans="1:7" ht="12.75">
      <c r="A62" s="42" t="str">
        <f>UPPER(" C. Valenciana")</f>
        <v> C. VALENCIANA</v>
      </c>
      <c r="B62" s="79">
        <v>1.24</v>
      </c>
      <c r="C62" s="79">
        <v>374.87</v>
      </c>
      <c r="D62" s="79">
        <v>118.13</v>
      </c>
      <c r="E62" s="80">
        <v>2.94</v>
      </c>
      <c r="F62" s="81">
        <v>497.18</v>
      </c>
      <c r="G62" s="3"/>
    </row>
    <row r="63" spans="1:7" ht="12.75">
      <c r="A63" s="42"/>
      <c r="B63" s="79"/>
      <c r="C63" s="79"/>
      <c r="D63" s="79"/>
      <c r="E63" s="80"/>
      <c r="F63" s="81"/>
      <c r="G63" s="3"/>
    </row>
    <row r="64" spans="1:7" ht="12.75">
      <c r="A64" s="42" t="str">
        <f>UPPER(" R. de Murcia")</f>
        <v> R. DE MURCIA</v>
      </c>
      <c r="B64" s="79" t="s">
        <v>13</v>
      </c>
      <c r="C64" s="79">
        <v>326.7</v>
      </c>
      <c r="D64" s="79">
        <v>99.71</v>
      </c>
      <c r="E64" s="80">
        <v>13.06</v>
      </c>
      <c r="F64" s="81">
        <v>439.47</v>
      </c>
      <c r="G64" s="3"/>
    </row>
    <row r="65" spans="1:7" ht="12.75">
      <c r="A65" s="42"/>
      <c r="B65" s="79"/>
      <c r="C65" s="79"/>
      <c r="D65" s="79"/>
      <c r="E65" s="80"/>
      <c r="F65" s="81"/>
      <c r="G65" s="3"/>
    </row>
    <row r="66" spans="1:7" ht="12.75">
      <c r="A66" s="41" t="s">
        <v>75</v>
      </c>
      <c r="B66" s="75">
        <v>3550.04</v>
      </c>
      <c r="C66" s="75">
        <v>509.05</v>
      </c>
      <c r="D66" s="75">
        <v>128.08</v>
      </c>
      <c r="E66" s="76">
        <v>3.87</v>
      </c>
      <c r="F66" s="77">
        <v>4191.04</v>
      </c>
      <c r="G66" s="3"/>
    </row>
    <row r="67" spans="1:7" ht="12.75">
      <c r="A67" s="41" t="s">
        <v>76</v>
      </c>
      <c r="B67" s="75">
        <v>1011.09</v>
      </c>
      <c r="C67" s="75">
        <v>1467.12</v>
      </c>
      <c r="D67" s="75">
        <v>38.31</v>
      </c>
      <c r="E67" s="76">
        <v>4.76</v>
      </c>
      <c r="F67" s="77">
        <v>2521.27</v>
      </c>
      <c r="G67" s="3"/>
    </row>
    <row r="68" spans="1:7" ht="12.75">
      <c r="A68" s="42" t="str">
        <f>UPPER(" Extremadura")</f>
        <v> EXTREMADURA</v>
      </c>
      <c r="B68" s="79">
        <v>4561.13</v>
      </c>
      <c r="C68" s="79">
        <v>1976.17</v>
      </c>
      <c r="D68" s="79">
        <v>166.39</v>
      </c>
      <c r="E68" s="80">
        <v>8.63</v>
      </c>
      <c r="F68" s="86">
        <v>6712.31</v>
      </c>
      <c r="G68" s="3"/>
    </row>
    <row r="69" spans="1:7" ht="12.75">
      <c r="A69" s="42"/>
      <c r="B69" s="79"/>
      <c r="C69" s="79"/>
      <c r="D69" s="79"/>
      <c r="E69" s="80"/>
      <c r="F69" s="86"/>
      <c r="G69" s="3"/>
    </row>
    <row r="70" spans="1:7" ht="12.75">
      <c r="A70" s="41" t="s">
        <v>77</v>
      </c>
      <c r="B70" s="75">
        <v>21.12</v>
      </c>
      <c r="C70" s="75">
        <v>66.51</v>
      </c>
      <c r="D70" s="75">
        <v>366.98</v>
      </c>
      <c r="E70" s="76">
        <v>4.22</v>
      </c>
      <c r="F70" s="77">
        <v>458.83</v>
      </c>
      <c r="G70" s="3"/>
    </row>
    <row r="71" spans="1:7" ht="12.75">
      <c r="A71" s="41" t="s">
        <v>78</v>
      </c>
      <c r="B71" s="75">
        <v>3.72</v>
      </c>
      <c r="C71" s="75">
        <v>18.91</v>
      </c>
      <c r="D71" s="75">
        <v>0.57</v>
      </c>
      <c r="E71" s="76" t="s">
        <v>13</v>
      </c>
      <c r="F71" s="77">
        <v>23.2</v>
      </c>
      <c r="G71" s="3"/>
    </row>
    <row r="72" spans="1:7" ht="12.75">
      <c r="A72" s="41" t="s">
        <v>79</v>
      </c>
      <c r="B72" s="75">
        <v>103.44</v>
      </c>
      <c r="C72" s="75">
        <v>714.49</v>
      </c>
      <c r="D72" s="75">
        <v>45.61</v>
      </c>
      <c r="E72" s="76" t="s">
        <v>13</v>
      </c>
      <c r="F72" s="77">
        <v>863.54</v>
      </c>
      <c r="G72" s="3"/>
    </row>
    <row r="73" spans="1:7" ht="12.75">
      <c r="A73" s="41" t="s">
        <v>80</v>
      </c>
      <c r="B73" s="75" t="s">
        <v>13</v>
      </c>
      <c r="C73" s="75">
        <v>139.28</v>
      </c>
      <c r="D73" s="75">
        <v>572.88</v>
      </c>
      <c r="E73" s="76" t="s">
        <v>13</v>
      </c>
      <c r="F73" s="77">
        <v>712.16</v>
      </c>
      <c r="G73" s="3"/>
    </row>
    <row r="74" spans="1:7" ht="12.75">
      <c r="A74" s="41" t="s">
        <v>81</v>
      </c>
      <c r="B74" s="75">
        <v>399.84</v>
      </c>
      <c r="C74" s="75" t="s">
        <v>13</v>
      </c>
      <c r="D74" s="75" t="s">
        <v>13</v>
      </c>
      <c r="E74" s="76" t="s">
        <v>13</v>
      </c>
      <c r="F74" s="77">
        <v>399.84</v>
      </c>
      <c r="G74" s="3"/>
    </row>
    <row r="75" spans="1:7" ht="12.75">
      <c r="A75" s="41" t="s">
        <v>82</v>
      </c>
      <c r="B75" s="75" t="s">
        <v>13</v>
      </c>
      <c r="C75" s="75">
        <v>328.71</v>
      </c>
      <c r="D75" s="75">
        <v>82.18</v>
      </c>
      <c r="E75" s="76" t="s">
        <v>13</v>
      </c>
      <c r="F75" s="77">
        <v>410.88</v>
      </c>
      <c r="G75" s="3"/>
    </row>
    <row r="76" spans="1:7" ht="12.75">
      <c r="A76" s="41" t="s">
        <v>83</v>
      </c>
      <c r="B76" s="75" t="s">
        <v>13</v>
      </c>
      <c r="C76" s="75" t="s">
        <v>13</v>
      </c>
      <c r="D76" s="75" t="s">
        <v>13</v>
      </c>
      <c r="E76" s="76" t="s">
        <v>13</v>
      </c>
      <c r="F76" s="77" t="s">
        <v>13</v>
      </c>
      <c r="G76" s="3"/>
    </row>
    <row r="77" spans="1:7" ht="12.75">
      <c r="A77" s="41" t="s">
        <v>84</v>
      </c>
      <c r="B77" s="75">
        <v>159.88</v>
      </c>
      <c r="C77" s="75">
        <v>391.3</v>
      </c>
      <c r="D77" s="75">
        <v>4</v>
      </c>
      <c r="E77" s="76">
        <v>0.6</v>
      </c>
      <c r="F77" s="77">
        <v>555.77</v>
      </c>
      <c r="G77" s="3"/>
    </row>
    <row r="78" spans="1:7" ht="12.75">
      <c r="A78" s="42" t="str">
        <f>UPPER(" Andalucía")</f>
        <v> ANDALUCÍA</v>
      </c>
      <c r="B78" s="79">
        <v>688</v>
      </c>
      <c r="C78" s="79">
        <v>1659.2</v>
      </c>
      <c r="D78" s="79">
        <v>1072.22</v>
      </c>
      <c r="E78" s="80">
        <v>4.82</v>
      </c>
      <c r="F78" s="81">
        <v>3424.22</v>
      </c>
      <c r="G78" s="3"/>
    </row>
    <row r="79" spans="1:7" ht="12.75">
      <c r="A79" s="42"/>
      <c r="B79" s="79"/>
      <c r="C79" s="82"/>
      <c r="D79" s="79"/>
      <c r="E79" s="80"/>
      <c r="F79" s="81"/>
      <c r="G79" s="3"/>
    </row>
    <row r="80" spans="1:7" ht="12.75">
      <c r="A80" s="41" t="s">
        <v>85</v>
      </c>
      <c r="B80" s="75" t="s">
        <v>13</v>
      </c>
      <c r="C80" s="78" t="s">
        <v>13</v>
      </c>
      <c r="D80" s="75">
        <v>45.26</v>
      </c>
      <c r="E80" s="76" t="s">
        <v>13</v>
      </c>
      <c r="F80" s="77">
        <v>45.26</v>
      </c>
      <c r="G80" s="3"/>
    </row>
    <row r="81" spans="1:7" ht="12.75">
      <c r="A81" s="41" t="s">
        <v>86</v>
      </c>
      <c r="B81" s="75" t="s">
        <v>13</v>
      </c>
      <c r="C81" s="78" t="s">
        <v>13</v>
      </c>
      <c r="D81" s="75">
        <v>28.12</v>
      </c>
      <c r="E81" s="76">
        <v>3.12</v>
      </c>
      <c r="F81" s="77">
        <v>31.24</v>
      </c>
      <c r="G81" s="3"/>
    </row>
    <row r="82" spans="1:7" ht="12.75">
      <c r="A82" s="42" t="str">
        <f>UPPER(" Canarias")</f>
        <v> CANARIAS</v>
      </c>
      <c r="B82" s="79" t="s">
        <v>13</v>
      </c>
      <c r="C82" s="82" t="s">
        <v>13</v>
      </c>
      <c r="D82" s="79">
        <v>73.38</v>
      </c>
      <c r="E82" s="80">
        <v>3.12</v>
      </c>
      <c r="F82" s="81">
        <v>76.5</v>
      </c>
      <c r="G82" s="3"/>
    </row>
    <row r="83" spans="1:7" ht="12.75">
      <c r="A83" s="42"/>
      <c r="B83" s="79"/>
      <c r="C83" s="82"/>
      <c r="D83" s="79"/>
      <c r="E83" s="80"/>
      <c r="F83" s="87"/>
      <c r="G83" s="3"/>
    </row>
    <row r="84" spans="1:7" ht="13.5" thickBot="1">
      <c r="A84" s="43" t="s">
        <v>87</v>
      </c>
      <c r="B84" s="88">
        <v>6336.12</v>
      </c>
      <c r="C84" s="88">
        <v>17347.05</v>
      </c>
      <c r="D84" s="88">
        <v>7008.05</v>
      </c>
      <c r="E84" s="89">
        <v>197.2</v>
      </c>
      <c r="F84" s="90">
        <v>30888.43</v>
      </c>
      <c r="G84" s="3"/>
    </row>
    <row r="85" spans="6:7" ht="12.75">
      <c r="F85" s="65"/>
      <c r="G85" s="3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6"/>
  <dimension ref="A1:L82"/>
  <sheetViews>
    <sheetView showGridLines="0" zoomScale="75" zoomScaleNormal="75" workbookViewId="0" topLeftCell="A1">
      <selection activeCell="B7" sqref="B7"/>
    </sheetView>
  </sheetViews>
  <sheetFormatPr defaultColWidth="11.421875" defaultRowHeight="12.75"/>
  <cols>
    <col min="1" max="1" width="32.421875" style="2" customWidth="1"/>
    <col min="2" max="4" width="12.7109375" style="2" customWidth="1"/>
    <col min="5" max="5" width="14.7109375" style="13" customWidth="1"/>
    <col min="6" max="6" width="11.421875" style="2" customWidth="1"/>
    <col min="7" max="8" width="11.421875" style="27" customWidth="1"/>
    <col min="9" max="16384" width="11.421875" style="2" customWidth="1"/>
  </cols>
  <sheetData>
    <row r="1" spans="1:8" s="1" customFormat="1" ht="18">
      <c r="A1" s="168" t="s">
        <v>0</v>
      </c>
      <c r="B1" s="168"/>
      <c r="C1" s="168"/>
      <c r="D1" s="168"/>
      <c r="E1" s="168"/>
      <c r="G1" s="56"/>
      <c r="H1" s="56"/>
    </row>
    <row r="3" spans="1:7" ht="15">
      <c r="A3" s="169" t="s">
        <v>110</v>
      </c>
      <c r="B3" s="169"/>
      <c r="C3" s="169"/>
      <c r="D3" s="169"/>
      <c r="E3" s="169"/>
      <c r="F3" s="18"/>
      <c r="G3" s="57"/>
    </row>
    <row r="4" spans="1:7" ht="15" thickBot="1">
      <c r="A4" s="18"/>
      <c r="B4" s="18"/>
      <c r="C4" s="18"/>
      <c r="D4" s="18"/>
      <c r="E4" s="26"/>
      <c r="F4" s="26"/>
      <c r="G4" s="132"/>
    </row>
    <row r="5" spans="1:7" ht="12.75">
      <c r="A5" s="170" t="s">
        <v>105</v>
      </c>
      <c r="B5" s="172" t="s">
        <v>10</v>
      </c>
      <c r="C5" s="172"/>
      <c r="D5" s="172" t="s">
        <v>11</v>
      </c>
      <c r="E5" s="173"/>
      <c r="F5" s="13"/>
      <c r="G5" s="25"/>
    </row>
    <row r="6" spans="1:7" ht="13.5" thickBot="1">
      <c r="A6" s="171"/>
      <c r="B6" s="101">
        <v>2004</v>
      </c>
      <c r="C6" s="101">
        <v>2005</v>
      </c>
      <c r="D6" s="101">
        <v>2004</v>
      </c>
      <c r="E6" s="102">
        <v>2005</v>
      </c>
      <c r="F6" s="13"/>
      <c r="G6" s="25"/>
    </row>
    <row r="7" spans="1:7" ht="12.75">
      <c r="A7" s="20" t="s">
        <v>12</v>
      </c>
      <c r="B7" s="79">
        <v>17232</v>
      </c>
      <c r="C7" s="79">
        <v>17145</v>
      </c>
      <c r="D7" s="79">
        <v>23603</v>
      </c>
      <c r="E7" s="130">
        <v>23603</v>
      </c>
      <c r="F7" s="13"/>
      <c r="G7" s="25"/>
    </row>
    <row r="8" spans="1:7" ht="12.75">
      <c r="A8" s="21"/>
      <c r="B8" s="79"/>
      <c r="C8" s="79"/>
      <c r="D8" s="79"/>
      <c r="E8" s="130"/>
      <c r="F8" s="13"/>
      <c r="G8" s="25"/>
    </row>
    <row r="9" spans="1:5" s="13" customFormat="1" ht="12.75">
      <c r="A9" s="55" t="s">
        <v>100</v>
      </c>
      <c r="B9" s="79"/>
      <c r="C9" s="79"/>
      <c r="D9" s="79"/>
      <c r="E9" s="130"/>
    </row>
    <row r="10" spans="1:5" s="13" customFormat="1" ht="12.75">
      <c r="A10" s="115" t="s">
        <v>26</v>
      </c>
      <c r="B10" s="79">
        <v>4468</v>
      </c>
      <c r="C10" s="79">
        <v>4425</v>
      </c>
      <c r="D10" s="79">
        <v>19227</v>
      </c>
      <c r="E10" s="130">
        <v>19227</v>
      </c>
    </row>
    <row r="11" spans="1:5" s="13" customFormat="1" ht="12.75">
      <c r="A11" s="116" t="s">
        <v>115</v>
      </c>
      <c r="B11" s="75">
        <v>249</v>
      </c>
      <c r="C11" s="75">
        <v>234</v>
      </c>
      <c r="D11" s="75">
        <v>98</v>
      </c>
      <c r="E11" s="131">
        <v>98</v>
      </c>
    </row>
    <row r="12" spans="1:5" s="13" customFormat="1" ht="12.75">
      <c r="A12" s="116" t="s">
        <v>116</v>
      </c>
      <c r="B12" s="75" t="s">
        <v>13</v>
      </c>
      <c r="C12" s="75" t="s">
        <v>13</v>
      </c>
      <c r="D12" s="75">
        <v>51</v>
      </c>
      <c r="E12" s="131">
        <v>51</v>
      </c>
    </row>
    <row r="13" spans="1:5" s="13" customFormat="1" ht="12.75">
      <c r="A13" s="116" t="s">
        <v>117</v>
      </c>
      <c r="B13" s="75">
        <v>72</v>
      </c>
      <c r="C13" s="75">
        <v>72</v>
      </c>
      <c r="D13" s="75">
        <v>3673</v>
      </c>
      <c r="E13" s="131">
        <v>3673</v>
      </c>
    </row>
    <row r="14" spans="1:5" s="13" customFormat="1" ht="12.75">
      <c r="A14" s="116" t="s">
        <v>118</v>
      </c>
      <c r="B14" s="75" t="s">
        <v>13</v>
      </c>
      <c r="C14" s="75" t="s">
        <v>13</v>
      </c>
      <c r="D14" s="75" t="s">
        <v>13</v>
      </c>
      <c r="E14" s="131" t="s">
        <v>13</v>
      </c>
    </row>
    <row r="15" spans="1:5" s="13" customFormat="1" ht="12.75">
      <c r="A15" s="116" t="s">
        <v>119</v>
      </c>
      <c r="B15" s="75" t="s">
        <v>13</v>
      </c>
      <c r="C15" s="75" t="s">
        <v>13</v>
      </c>
      <c r="D15" s="75">
        <v>646</v>
      </c>
      <c r="E15" s="131">
        <v>646</v>
      </c>
    </row>
    <row r="16" spans="1:5" s="13" customFormat="1" ht="12.75">
      <c r="A16" s="116" t="s">
        <v>120</v>
      </c>
      <c r="B16" s="75" t="s">
        <v>13</v>
      </c>
      <c r="C16" s="75" t="s">
        <v>13</v>
      </c>
      <c r="D16" s="75" t="s">
        <v>13</v>
      </c>
      <c r="E16" s="131" t="s">
        <v>13</v>
      </c>
    </row>
    <row r="17" spans="1:5" s="13" customFormat="1" ht="12.75">
      <c r="A17" s="116" t="s">
        <v>121</v>
      </c>
      <c r="B17" s="75" t="s">
        <v>13</v>
      </c>
      <c r="C17" s="75" t="s">
        <v>13</v>
      </c>
      <c r="D17" s="75" t="s">
        <v>13</v>
      </c>
      <c r="E17" s="131" t="s">
        <v>13</v>
      </c>
    </row>
    <row r="18" spans="1:5" s="13" customFormat="1" ht="12.75">
      <c r="A18" s="116" t="s">
        <v>122</v>
      </c>
      <c r="B18" s="75" t="s">
        <v>13</v>
      </c>
      <c r="C18" s="75" t="s">
        <v>13</v>
      </c>
      <c r="D18" s="75" t="s">
        <v>13</v>
      </c>
      <c r="E18" s="131" t="s">
        <v>13</v>
      </c>
    </row>
    <row r="19" spans="1:5" s="13" customFormat="1" ht="12.75">
      <c r="A19" s="116" t="s">
        <v>123</v>
      </c>
      <c r="B19" s="75" t="s">
        <v>13</v>
      </c>
      <c r="C19" s="75" t="s">
        <v>13</v>
      </c>
      <c r="D19" s="75" t="s">
        <v>13</v>
      </c>
      <c r="E19" s="131" t="s">
        <v>13</v>
      </c>
    </row>
    <row r="20" spans="1:5" s="13" customFormat="1" ht="12.75">
      <c r="A20" s="116" t="s">
        <v>124</v>
      </c>
      <c r="B20" s="75">
        <v>1497</v>
      </c>
      <c r="C20" s="75">
        <v>1472</v>
      </c>
      <c r="D20" s="75">
        <v>3156</v>
      </c>
      <c r="E20" s="131">
        <v>3156</v>
      </c>
    </row>
    <row r="21" spans="1:5" s="13" customFormat="1" ht="12.75">
      <c r="A21" s="116" t="s">
        <v>125</v>
      </c>
      <c r="B21" s="75">
        <v>44</v>
      </c>
      <c r="C21" s="75">
        <v>44</v>
      </c>
      <c r="D21" s="75">
        <v>10</v>
      </c>
      <c r="E21" s="131">
        <v>10</v>
      </c>
    </row>
    <row r="22" spans="1:5" s="13" customFormat="1" ht="12.75">
      <c r="A22" s="116" t="s">
        <v>126</v>
      </c>
      <c r="B22" s="75">
        <v>3</v>
      </c>
      <c r="C22" s="75">
        <v>3</v>
      </c>
      <c r="D22" s="75">
        <v>46</v>
      </c>
      <c r="E22" s="131">
        <v>46</v>
      </c>
    </row>
    <row r="23" spans="1:5" s="13" customFormat="1" ht="12.75">
      <c r="A23" s="116" t="s">
        <v>127</v>
      </c>
      <c r="B23" s="75" t="s">
        <v>13</v>
      </c>
      <c r="C23" s="75" t="s">
        <v>13</v>
      </c>
      <c r="D23" s="75">
        <v>907</v>
      </c>
      <c r="E23" s="131">
        <v>907</v>
      </c>
    </row>
    <row r="24" spans="1:5" s="13" customFormat="1" ht="12.75">
      <c r="A24" s="116" t="s">
        <v>128</v>
      </c>
      <c r="B24" s="75">
        <v>20</v>
      </c>
      <c r="C24" s="75">
        <v>20</v>
      </c>
      <c r="D24" s="75" t="s">
        <v>13</v>
      </c>
      <c r="E24" s="131" t="s">
        <v>13</v>
      </c>
    </row>
    <row r="25" spans="1:5" s="13" customFormat="1" ht="12.75">
      <c r="A25" s="116" t="s">
        <v>129</v>
      </c>
      <c r="B25" s="75">
        <v>25</v>
      </c>
      <c r="C25" s="75">
        <v>22</v>
      </c>
      <c r="D25" s="75">
        <v>2613</v>
      </c>
      <c r="E25" s="131">
        <v>2613</v>
      </c>
    </row>
    <row r="26" spans="1:5" s="13" customFormat="1" ht="12.75">
      <c r="A26" s="116" t="s">
        <v>130</v>
      </c>
      <c r="B26" s="75" t="s">
        <v>13</v>
      </c>
      <c r="C26" s="75" t="s">
        <v>13</v>
      </c>
      <c r="D26" s="75" t="s">
        <v>13</v>
      </c>
      <c r="E26" s="131" t="s">
        <v>13</v>
      </c>
    </row>
    <row r="27" spans="1:5" s="13" customFormat="1" ht="12.75">
      <c r="A27" s="116" t="s">
        <v>131</v>
      </c>
      <c r="B27" s="75" t="s">
        <v>13</v>
      </c>
      <c r="C27" s="75" t="s">
        <v>13</v>
      </c>
      <c r="D27" s="75" t="s">
        <v>13</v>
      </c>
      <c r="E27" s="131" t="s">
        <v>13</v>
      </c>
    </row>
    <row r="28" spans="1:5" s="13" customFormat="1" ht="12.75">
      <c r="A28" s="116" t="s">
        <v>132</v>
      </c>
      <c r="B28" s="75" t="s">
        <v>13</v>
      </c>
      <c r="C28" s="75" t="s">
        <v>13</v>
      </c>
      <c r="D28" s="75">
        <v>45</v>
      </c>
      <c r="E28" s="131">
        <v>45</v>
      </c>
    </row>
    <row r="29" spans="1:5" s="13" customFormat="1" ht="12.75">
      <c r="A29" s="116" t="s">
        <v>133</v>
      </c>
      <c r="B29" s="75" t="s">
        <v>13</v>
      </c>
      <c r="C29" s="75" t="s">
        <v>13</v>
      </c>
      <c r="D29" s="75" t="s">
        <v>13</v>
      </c>
      <c r="E29" s="131" t="s">
        <v>13</v>
      </c>
    </row>
    <row r="30" spans="1:5" s="13" customFormat="1" ht="12.75">
      <c r="A30" s="116" t="s">
        <v>134</v>
      </c>
      <c r="B30" s="75" t="s">
        <v>13</v>
      </c>
      <c r="C30" s="75" t="s">
        <v>13</v>
      </c>
      <c r="D30" s="75">
        <v>1255</v>
      </c>
      <c r="E30" s="131">
        <v>1255</v>
      </c>
    </row>
    <row r="31" spans="1:5" s="13" customFormat="1" ht="12.75">
      <c r="A31" s="116" t="s">
        <v>135</v>
      </c>
      <c r="B31" s="75">
        <v>2153</v>
      </c>
      <c r="C31" s="75">
        <v>2153</v>
      </c>
      <c r="D31" s="75">
        <v>4537</v>
      </c>
      <c r="E31" s="131">
        <v>4537</v>
      </c>
    </row>
    <row r="32" spans="1:5" s="13" customFormat="1" ht="12.75">
      <c r="A32" s="116" t="s">
        <v>136</v>
      </c>
      <c r="B32" s="75">
        <v>405</v>
      </c>
      <c r="C32" s="75">
        <v>405</v>
      </c>
      <c r="D32" s="75">
        <v>2188</v>
      </c>
      <c r="E32" s="131">
        <v>2188</v>
      </c>
    </row>
    <row r="33" spans="1:5" s="13" customFormat="1" ht="12.75">
      <c r="A33" s="116" t="s">
        <v>137</v>
      </c>
      <c r="B33" s="75" t="s">
        <v>13</v>
      </c>
      <c r="C33" s="75" t="s">
        <v>13</v>
      </c>
      <c r="D33" s="75">
        <v>2</v>
      </c>
      <c r="E33" s="131">
        <v>2</v>
      </c>
    </row>
    <row r="34" spans="1:5" s="13" customFormat="1" ht="12.75">
      <c r="A34" s="116" t="s">
        <v>138</v>
      </c>
      <c r="B34" s="75" t="s">
        <v>13</v>
      </c>
      <c r="C34" s="75" t="s">
        <v>13</v>
      </c>
      <c r="D34" s="75" t="s">
        <v>13</v>
      </c>
      <c r="E34" s="131" t="s">
        <v>13</v>
      </c>
    </row>
    <row r="35" spans="1:5" s="13" customFormat="1" ht="12.75">
      <c r="A35" s="23" t="s">
        <v>14</v>
      </c>
      <c r="B35" s="75"/>
      <c r="C35" s="75"/>
      <c r="D35" s="75"/>
      <c r="E35" s="131"/>
    </row>
    <row r="36" spans="1:5" s="13" customFormat="1" ht="12.75">
      <c r="A36" s="117" t="s">
        <v>15</v>
      </c>
      <c r="B36" s="75"/>
      <c r="C36" s="75"/>
      <c r="D36" s="75"/>
      <c r="E36" s="131"/>
    </row>
    <row r="37" spans="1:5" s="13" customFormat="1" ht="12.75">
      <c r="A37" s="116" t="s">
        <v>139</v>
      </c>
      <c r="B37" s="75" t="s">
        <v>13</v>
      </c>
      <c r="C37" s="75" t="s">
        <v>13</v>
      </c>
      <c r="D37" s="75" t="s">
        <v>13</v>
      </c>
      <c r="E37" s="131" t="s">
        <v>13</v>
      </c>
    </row>
    <row r="38" spans="1:5" s="13" customFormat="1" ht="12.75">
      <c r="A38" s="116" t="s">
        <v>140</v>
      </c>
      <c r="B38" s="75" t="s">
        <v>13</v>
      </c>
      <c r="C38" s="75" t="s">
        <v>13</v>
      </c>
      <c r="D38" s="75" t="s">
        <v>13</v>
      </c>
      <c r="E38" s="131" t="s">
        <v>13</v>
      </c>
    </row>
    <row r="39" spans="1:5" s="13" customFormat="1" ht="12.75">
      <c r="A39" s="118" t="s">
        <v>141</v>
      </c>
      <c r="B39" s="75" t="s">
        <v>13</v>
      </c>
      <c r="C39" s="75" t="s">
        <v>13</v>
      </c>
      <c r="D39" s="75" t="s">
        <v>13</v>
      </c>
      <c r="E39" s="131" t="s">
        <v>13</v>
      </c>
    </row>
    <row r="40" spans="1:5" s="13" customFormat="1" ht="12.75">
      <c r="A40" s="116" t="s">
        <v>142</v>
      </c>
      <c r="B40" s="75" t="s">
        <v>13</v>
      </c>
      <c r="C40" s="75" t="s">
        <v>13</v>
      </c>
      <c r="D40" s="75">
        <v>8</v>
      </c>
      <c r="E40" s="131">
        <v>8</v>
      </c>
    </row>
    <row r="41" spans="1:5" s="13" customFormat="1" ht="12.75">
      <c r="A41" s="118" t="s">
        <v>143</v>
      </c>
      <c r="B41" s="75">
        <v>195</v>
      </c>
      <c r="C41" s="75">
        <v>195</v>
      </c>
      <c r="D41" s="75">
        <v>130</v>
      </c>
      <c r="E41" s="131">
        <v>130</v>
      </c>
    </row>
    <row r="42" spans="1:7" ht="12.75">
      <c r="A42" s="21" t="s">
        <v>14</v>
      </c>
      <c r="B42" s="75"/>
      <c r="C42" s="75"/>
      <c r="D42" s="75"/>
      <c r="E42" s="131"/>
      <c r="F42" s="13"/>
      <c r="G42" s="25"/>
    </row>
    <row r="43" spans="1:7" ht="12.75">
      <c r="A43" s="55" t="s">
        <v>99</v>
      </c>
      <c r="B43" s="75"/>
      <c r="C43" s="75"/>
      <c r="D43" s="75"/>
      <c r="E43" s="131"/>
      <c r="F43" s="13"/>
      <c r="G43" s="25"/>
    </row>
    <row r="44" spans="1:7" ht="12.75">
      <c r="A44" s="22" t="s">
        <v>16</v>
      </c>
      <c r="B44" s="75">
        <v>505</v>
      </c>
      <c r="C44" s="75">
        <v>505</v>
      </c>
      <c r="D44" s="75" t="s">
        <v>13</v>
      </c>
      <c r="E44" s="131" t="s">
        <v>13</v>
      </c>
      <c r="F44" s="13"/>
      <c r="G44" s="25"/>
    </row>
    <row r="45" spans="1:7" ht="12.75">
      <c r="A45" s="22" t="s">
        <v>17</v>
      </c>
      <c r="B45" s="75">
        <v>6452</v>
      </c>
      <c r="C45" s="75">
        <v>6437</v>
      </c>
      <c r="D45" s="75" t="s">
        <v>13</v>
      </c>
      <c r="E45" s="131" t="s">
        <v>13</v>
      </c>
      <c r="F45" s="13"/>
      <c r="G45" s="25"/>
    </row>
    <row r="46" spans="1:7" ht="12.75">
      <c r="A46" s="22" t="s">
        <v>27</v>
      </c>
      <c r="B46" s="75" t="s">
        <v>13</v>
      </c>
      <c r="C46" s="75" t="s">
        <v>13</v>
      </c>
      <c r="D46" s="75" t="s">
        <v>13</v>
      </c>
      <c r="E46" s="131" t="s">
        <v>13</v>
      </c>
      <c r="F46" s="13"/>
      <c r="G46" s="25"/>
    </row>
    <row r="47" spans="1:7" ht="12.75">
      <c r="A47" s="22" t="s">
        <v>18</v>
      </c>
      <c r="B47" s="75">
        <v>65</v>
      </c>
      <c r="C47" s="75">
        <v>65</v>
      </c>
      <c r="D47" s="75" t="s">
        <v>13</v>
      </c>
      <c r="E47" s="131" t="s">
        <v>13</v>
      </c>
      <c r="F47" s="13"/>
      <c r="G47" s="25"/>
    </row>
    <row r="48" spans="1:7" ht="12.75">
      <c r="A48" s="22" t="s">
        <v>19</v>
      </c>
      <c r="B48" s="75">
        <v>1197</v>
      </c>
      <c r="C48" s="75">
        <v>1197</v>
      </c>
      <c r="D48" s="75" t="s">
        <v>13</v>
      </c>
      <c r="E48" s="131" t="s">
        <v>13</v>
      </c>
      <c r="F48" s="13"/>
      <c r="G48" s="25"/>
    </row>
    <row r="49" spans="1:7" ht="12.75">
      <c r="A49" s="22" t="s">
        <v>20</v>
      </c>
      <c r="B49" s="75" t="s">
        <v>13</v>
      </c>
      <c r="C49" s="75">
        <v>2</v>
      </c>
      <c r="D49" s="75">
        <v>129</v>
      </c>
      <c r="E49" s="131" t="s">
        <v>13</v>
      </c>
      <c r="F49" s="13"/>
      <c r="G49" s="25"/>
    </row>
    <row r="50" spans="1:7" ht="13.5" thickBot="1">
      <c r="A50" s="24" t="s">
        <v>21</v>
      </c>
      <c r="B50" s="133">
        <v>853</v>
      </c>
      <c r="C50" s="133">
        <v>819</v>
      </c>
      <c r="D50" s="133" t="s">
        <v>13</v>
      </c>
      <c r="E50" s="134" t="s">
        <v>13</v>
      </c>
      <c r="F50" s="13"/>
      <c r="G50" s="25"/>
    </row>
    <row r="51" spans="1:12" s="13" customFormat="1" ht="12.75">
      <c r="A51" s="109" t="s">
        <v>111</v>
      </c>
      <c r="B51" s="110"/>
      <c r="C51" s="110"/>
      <c r="E51" s="110"/>
      <c r="F51" s="110"/>
      <c r="G51" s="25"/>
      <c r="I51" s="111"/>
      <c r="J51" s="112"/>
      <c r="K51" s="113"/>
      <c r="L51" s="113"/>
    </row>
    <row r="52" spans="1:7" ht="12.75">
      <c r="A52" s="13" t="s">
        <v>14</v>
      </c>
      <c r="B52" s="13"/>
      <c r="C52" s="13"/>
      <c r="D52" s="13"/>
      <c r="F52" s="13"/>
      <c r="G52" s="25"/>
    </row>
    <row r="53" spans="1:7" ht="12.75">
      <c r="A53" s="2" t="s">
        <v>14</v>
      </c>
      <c r="F53" s="13"/>
      <c r="G53" s="25"/>
    </row>
    <row r="54" spans="1:7" ht="12.75">
      <c r="A54" s="2" t="s">
        <v>14</v>
      </c>
      <c r="F54" s="13"/>
      <c r="G54" s="25"/>
    </row>
    <row r="55" spans="1:7" ht="12.75">
      <c r="A55" s="2" t="s">
        <v>14</v>
      </c>
      <c r="F55" s="13"/>
      <c r="G55" s="25"/>
    </row>
    <row r="56" spans="1:7" ht="12.75">
      <c r="A56" s="2" t="s">
        <v>14</v>
      </c>
      <c r="F56" s="13"/>
      <c r="G56" s="25"/>
    </row>
    <row r="57" spans="1:7" ht="12.75">
      <c r="A57" s="2" t="s">
        <v>14</v>
      </c>
      <c r="F57" s="13"/>
      <c r="G57" s="25"/>
    </row>
    <row r="58" spans="1:7" ht="12.75">
      <c r="A58" s="2" t="s">
        <v>14</v>
      </c>
      <c r="F58" s="13"/>
      <c r="G58" s="25"/>
    </row>
    <row r="59" spans="1:7" ht="12.75">
      <c r="A59" s="2" t="s">
        <v>14</v>
      </c>
      <c r="F59" s="13"/>
      <c r="G59" s="25"/>
    </row>
    <row r="60" spans="1:7" ht="12.75">
      <c r="A60" s="2" t="s">
        <v>14</v>
      </c>
      <c r="F60" s="13"/>
      <c r="G60" s="25"/>
    </row>
    <row r="61" spans="1:7" ht="12.75">
      <c r="A61" s="2" t="s">
        <v>14</v>
      </c>
      <c r="F61" s="13"/>
      <c r="G61" s="25"/>
    </row>
    <row r="62" ht="12.75">
      <c r="A62" s="2" t="s">
        <v>14</v>
      </c>
    </row>
    <row r="63" ht="12.75">
      <c r="A63" s="2" t="s">
        <v>14</v>
      </c>
    </row>
    <row r="64" ht="12.75">
      <c r="A64" s="2" t="s">
        <v>14</v>
      </c>
    </row>
    <row r="65" ht="12.75">
      <c r="A65" s="2" t="s">
        <v>14</v>
      </c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  <row r="80" ht="12.75">
      <c r="A80" s="2" t="s">
        <v>14</v>
      </c>
    </row>
    <row r="81" ht="12.75">
      <c r="A81" s="2" t="s">
        <v>14</v>
      </c>
    </row>
    <row r="82" ht="12.75">
      <c r="A82" s="2" t="s">
        <v>14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J31"/>
  <sheetViews>
    <sheetView showGridLines="0" zoomScale="75" zoomScaleNormal="75" workbookViewId="0" topLeftCell="A1">
      <selection activeCell="H41" sqref="H41"/>
    </sheetView>
  </sheetViews>
  <sheetFormatPr defaultColWidth="11.421875" defaultRowHeight="12.75"/>
  <cols>
    <col min="1" max="1" width="30.7109375" style="2" customWidth="1"/>
    <col min="2" max="6" width="12.7109375" style="2" customWidth="1"/>
    <col min="7" max="7" width="14.7109375" style="2" customWidth="1"/>
    <col min="8" max="8" width="12.7109375" style="2" customWidth="1"/>
    <col min="9" max="16384" width="11.421875" style="2" customWidth="1"/>
  </cols>
  <sheetData>
    <row r="1" spans="1:10" s="1" customFormat="1" ht="18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8" ht="12.75">
      <c r="A2" s="135"/>
      <c r="B2" s="135"/>
      <c r="C2" s="135"/>
      <c r="D2" s="135"/>
      <c r="E2" s="135"/>
      <c r="F2" s="135"/>
      <c r="G2" s="135"/>
      <c r="H2" s="135"/>
    </row>
    <row r="3" spans="1:10" ht="15">
      <c r="A3" s="175" t="s">
        <v>153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8" ht="15" thickBot="1">
      <c r="A4" s="26"/>
      <c r="B4" s="26"/>
      <c r="C4" s="26"/>
      <c r="D4" s="26"/>
      <c r="E4" s="26"/>
      <c r="F4" s="26"/>
      <c r="G4" s="26"/>
      <c r="H4" s="26"/>
    </row>
    <row r="5" spans="1:10" ht="12.75">
      <c r="A5" s="40"/>
      <c r="B5" s="150" t="s">
        <v>88</v>
      </c>
      <c r="C5" s="151"/>
      <c r="D5" s="151"/>
      <c r="E5" s="174"/>
      <c r="F5" s="100" t="s">
        <v>89</v>
      </c>
      <c r="G5" s="150" t="s">
        <v>90</v>
      </c>
      <c r="H5" s="151"/>
      <c r="I5" s="151"/>
      <c r="J5" s="151"/>
    </row>
    <row r="6" spans="1:10" ht="13.5" thickBot="1">
      <c r="A6" s="39" t="s">
        <v>91</v>
      </c>
      <c r="B6" s="14">
        <v>2002</v>
      </c>
      <c r="C6" s="14">
        <v>2003</v>
      </c>
      <c r="D6" s="125">
        <v>2004</v>
      </c>
      <c r="E6" s="125">
        <v>2005</v>
      </c>
      <c r="F6" s="7" t="s">
        <v>92</v>
      </c>
      <c r="G6" s="14">
        <v>2002</v>
      </c>
      <c r="H6" s="14">
        <v>2003</v>
      </c>
      <c r="I6" s="14">
        <v>2004</v>
      </c>
      <c r="J6" s="14">
        <v>2005</v>
      </c>
    </row>
    <row r="7" spans="1:10" ht="12.75">
      <c r="A7" s="96" t="s">
        <v>93</v>
      </c>
      <c r="B7" s="46"/>
      <c r="C7" s="45"/>
      <c r="D7" s="45"/>
      <c r="E7" s="45"/>
      <c r="F7" s="46"/>
      <c r="G7" s="46"/>
      <c r="H7" s="46"/>
      <c r="I7" s="46"/>
      <c r="J7" s="46"/>
    </row>
    <row r="8" spans="1:10" ht="12.75">
      <c r="A8" s="11" t="s">
        <v>146</v>
      </c>
      <c r="B8" s="48">
        <v>308599.1944075274</v>
      </c>
      <c r="C8" s="104">
        <v>269480</v>
      </c>
      <c r="D8" s="104">
        <v>220638</v>
      </c>
      <c r="E8" s="122">
        <v>246944</v>
      </c>
      <c r="F8" s="44">
        <v>10</v>
      </c>
      <c r="G8" s="48">
        <v>3085.9919440752738</v>
      </c>
      <c r="H8" s="48">
        <v>2694.8</v>
      </c>
      <c r="I8" s="48">
        <v>2206.38</v>
      </c>
      <c r="J8" s="48">
        <f>E8*10/1000</f>
        <v>2469.44</v>
      </c>
    </row>
    <row r="9" spans="1:10" ht="12.75">
      <c r="A9" s="11" t="s">
        <v>147</v>
      </c>
      <c r="B9" s="48">
        <v>735445.5688204938</v>
      </c>
      <c r="C9" s="104">
        <v>751965</v>
      </c>
      <c r="D9" s="104">
        <v>767767</v>
      </c>
      <c r="E9" s="122">
        <v>769645</v>
      </c>
      <c r="F9" s="44">
        <v>31</v>
      </c>
      <c r="G9" s="48">
        <v>22798.812633435304</v>
      </c>
      <c r="H9" s="48">
        <v>23310.915</v>
      </c>
      <c r="I9" s="48">
        <v>23800.777</v>
      </c>
      <c r="J9" s="48">
        <f>E9*31/1000</f>
        <v>23858.995</v>
      </c>
    </row>
    <row r="10" spans="1:10" ht="12.75">
      <c r="A10" s="11" t="s">
        <v>148</v>
      </c>
      <c r="B10" s="48">
        <v>342677.12351780327</v>
      </c>
      <c r="C10" s="104">
        <v>374846</v>
      </c>
      <c r="D10" s="104">
        <v>380128</v>
      </c>
      <c r="E10" s="122">
        <v>400576</v>
      </c>
      <c r="F10" s="44">
        <v>20</v>
      </c>
      <c r="G10" s="48">
        <v>6853.542470356066</v>
      </c>
      <c r="H10" s="48">
        <v>7496.92</v>
      </c>
      <c r="I10" s="48">
        <v>7602.56</v>
      </c>
      <c r="J10" s="48">
        <f>E10*20/1000</f>
        <v>8011.52</v>
      </c>
    </row>
    <row r="11" spans="1:10" ht="12.75">
      <c r="A11" s="11" t="s">
        <v>149</v>
      </c>
      <c r="B11" s="48">
        <v>1305653.1132541758</v>
      </c>
      <c r="C11" s="104">
        <v>1366803</v>
      </c>
      <c r="D11" s="104">
        <v>1363513</v>
      </c>
      <c r="E11" s="122">
        <v>1340393</v>
      </c>
      <c r="F11" s="44">
        <v>30</v>
      </c>
      <c r="G11" s="48">
        <v>39169.59339762528</v>
      </c>
      <c r="H11" s="48">
        <v>41004.09</v>
      </c>
      <c r="I11" s="48">
        <v>40905.39</v>
      </c>
      <c r="J11" s="48">
        <f>E11*30/1000</f>
        <v>40211.79</v>
      </c>
    </row>
    <row r="12" spans="1:10" ht="12.75">
      <c r="A12" s="41"/>
      <c r="B12" s="48"/>
      <c r="C12" s="47"/>
      <c r="D12" s="47"/>
      <c r="E12" s="47"/>
      <c r="F12" s="44"/>
      <c r="G12" s="48"/>
      <c r="H12" s="48"/>
      <c r="I12" s="48"/>
      <c r="J12" s="48"/>
    </row>
    <row r="13" spans="1:10" ht="12.75">
      <c r="A13" s="49" t="s">
        <v>104</v>
      </c>
      <c r="B13" s="51">
        <v>2692375</v>
      </c>
      <c r="C13" s="51">
        <v>2763094</v>
      </c>
      <c r="D13" s="126">
        <v>2732046</v>
      </c>
      <c r="E13" s="50">
        <v>2510614</v>
      </c>
      <c r="F13" s="52" t="s">
        <v>13</v>
      </c>
      <c r="G13" s="51">
        <v>71907.94044549193</v>
      </c>
      <c r="H13" s="51">
        <v>74506.725</v>
      </c>
      <c r="I13" s="51">
        <v>74515.10699999999</v>
      </c>
      <c r="J13" s="51">
        <f>SUM(J8:J11)</f>
        <v>74551.745</v>
      </c>
    </row>
    <row r="14" spans="1:10" ht="12.75">
      <c r="A14" s="97" t="s">
        <v>94</v>
      </c>
      <c r="B14" s="48"/>
      <c r="C14" s="47"/>
      <c r="D14" s="47"/>
      <c r="E14" s="47"/>
      <c r="F14" s="44"/>
      <c r="G14" s="48"/>
      <c r="H14" s="48"/>
      <c r="I14" s="48"/>
      <c r="J14" s="48"/>
    </row>
    <row r="15" spans="1:10" ht="12.75">
      <c r="A15" s="41" t="s">
        <v>95</v>
      </c>
      <c r="B15" s="48">
        <v>30415</v>
      </c>
      <c r="C15" s="47">
        <v>25093</v>
      </c>
      <c r="D15" s="47">
        <v>25481</v>
      </c>
      <c r="E15" s="47">
        <v>27610</v>
      </c>
      <c r="F15" s="44">
        <v>20</v>
      </c>
      <c r="G15" s="48">
        <v>608.3</v>
      </c>
      <c r="H15" s="48">
        <v>501.86</v>
      </c>
      <c r="I15" s="48">
        <v>509.62</v>
      </c>
      <c r="J15" s="48">
        <f>E15*20/1000</f>
        <v>552.2</v>
      </c>
    </row>
    <row r="16" spans="1:10" ht="12.75">
      <c r="A16" s="41"/>
      <c r="B16" s="48"/>
      <c r="C16" s="47"/>
      <c r="D16" s="47"/>
      <c r="E16" s="47"/>
      <c r="F16" s="44"/>
      <c r="G16" s="48"/>
      <c r="H16" s="48"/>
      <c r="I16" s="48"/>
      <c r="J16" s="48"/>
    </row>
    <row r="17" spans="1:10" ht="12.75">
      <c r="A17" s="49" t="s">
        <v>104</v>
      </c>
      <c r="B17" s="51">
        <v>30415</v>
      </c>
      <c r="C17" s="50">
        <v>25093</v>
      </c>
      <c r="D17" s="50">
        <v>25481</v>
      </c>
      <c r="E17" s="50">
        <v>27610</v>
      </c>
      <c r="F17" s="114">
        <v>20</v>
      </c>
      <c r="G17" s="51">
        <v>608.3</v>
      </c>
      <c r="H17" s="51">
        <v>501.86</v>
      </c>
      <c r="I17" s="51">
        <v>509.62</v>
      </c>
      <c r="J17" s="51">
        <v>552.2</v>
      </c>
    </row>
    <row r="18" spans="1:10" ht="12.75">
      <c r="A18" s="97" t="s">
        <v>96</v>
      </c>
      <c r="B18" s="48"/>
      <c r="C18" s="47"/>
      <c r="D18" s="47"/>
      <c r="E18" s="47"/>
      <c r="F18" s="44"/>
      <c r="G18" s="48"/>
      <c r="H18" s="48"/>
      <c r="I18" s="48"/>
      <c r="J18" s="48"/>
    </row>
    <row r="19" spans="1:10" ht="12.75">
      <c r="A19" s="105" t="s">
        <v>106</v>
      </c>
      <c r="B19" s="48">
        <v>5715184.467079217</v>
      </c>
      <c r="C19" s="104">
        <v>5637335</v>
      </c>
      <c r="D19" s="127">
        <v>5404652.17747145</v>
      </c>
      <c r="E19" s="128">
        <v>5162598.872264536</v>
      </c>
      <c r="F19" s="44">
        <v>0.8</v>
      </c>
      <c r="G19" s="48">
        <v>4572.147573663374</v>
      </c>
      <c r="H19" s="48">
        <v>4509.868</v>
      </c>
      <c r="I19" s="48">
        <v>4323.72174197716</v>
      </c>
      <c r="J19" s="48">
        <f>E19*F19/1000</f>
        <v>4130.079097811629</v>
      </c>
    </row>
    <row r="20" spans="1:10" ht="12.75">
      <c r="A20" s="105" t="s">
        <v>107</v>
      </c>
      <c r="B20" s="48">
        <v>14307927.720059114</v>
      </c>
      <c r="C20" s="104">
        <v>14297108</v>
      </c>
      <c r="D20" s="128">
        <v>13795130.9353922</v>
      </c>
      <c r="E20" s="129">
        <v>13334055.944345476</v>
      </c>
      <c r="F20" s="44">
        <v>1.25</v>
      </c>
      <c r="G20" s="48">
        <v>17884.909650073892</v>
      </c>
      <c r="H20" s="48">
        <v>17871.385</v>
      </c>
      <c r="I20" s="48">
        <v>17243.913669240246</v>
      </c>
      <c r="J20" s="48">
        <f>E20*F20/1000</f>
        <v>16667.569930431844</v>
      </c>
    </row>
    <row r="21" spans="1:10" ht="12.75">
      <c r="A21" s="105" t="s">
        <v>150</v>
      </c>
      <c r="B21" s="48">
        <v>927614.8128616703</v>
      </c>
      <c r="C21" s="104">
        <v>847747</v>
      </c>
      <c r="D21" s="128">
        <v>1014333.53146582</v>
      </c>
      <c r="E21" s="129">
        <v>894121.6153048647</v>
      </c>
      <c r="F21" s="44">
        <v>1.5</v>
      </c>
      <c r="G21" s="48">
        <v>1391.4222192925054</v>
      </c>
      <c r="H21" s="48">
        <v>1271.6205</v>
      </c>
      <c r="I21" s="48">
        <v>1521.50029719873</v>
      </c>
      <c r="J21" s="48">
        <f>E21*F21/1000</f>
        <v>1341.182422957297</v>
      </c>
    </row>
    <row r="22" spans="1:10" ht="12.75">
      <c r="A22" s="41"/>
      <c r="B22" s="48"/>
      <c r="C22" s="104"/>
      <c r="D22" s="123"/>
      <c r="E22" s="123"/>
      <c r="F22" s="44"/>
      <c r="G22" s="48"/>
      <c r="H22" s="48"/>
      <c r="I22" s="48"/>
      <c r="J22" s="48"/>
    </row>
    <row r="23" spans="1:10" ht="12.75">
      <c r="A23" s="49" t="s">
        <v>104</v>
      </c>
      <c r="B23" s="51">
        <v>20950727</v>
      </c>
      <c r="C23" s="51">
        <v>20782190</v>
      </c>
      <c r="D23" s="51">
        <v>20214116.64432947</v>
      </c>
      <c r="E23" s="51">
        <v>19390776.431914877</v>
      </c>
      <c r="F23" s="52" t="s">
        <v>13</v>
      </c>
      <c r="G23" s="51">
        <v>23848.47944302977</v>
      </c>
      <c r="H23" s="51">
        <v>23652.873499999998</v>
      </c>
      <c r="I23" s="51">
        <v>23089.135708416135</v>
      </c>
      <c r="J23" s="51">
        <f>SUM(J19:J21)</f>
        <v>22138.83145120077</v>
      </c>
    </row>
    <row r="24" spans="1:10" ht="12.75">
      <c r="A24" s="97" t="s">
        <v>97</v>
      </c>
      <c r="B24" s="48"/>
      <c r="C24" s="47"/>
      <c r="D24" s="47"/>
      <c r="E24" s="47"/>
      <c r="F24" s="44"/>
      <c r="G24" s="48"/>
      <c r="H24" s="48"/>
      <c r="I24" s="48"/>
      <c r="J24" s="48"/>
    </row>
    <row r="25" spans="1:10" ht="12.75">
      <c r="A25" s="41" t="s">
        <v>114</v>
      </c>
      <c r="B25" s="48">
        <v>1275961</v>
      </c>
      <c r="C25" s="107">
        <v>1245325</v>
      </c>
      <c r="D25" s="146">
        <v>1212757.2692130932</v>
      </c>
      <c r="E25" s="147">
        <v>1187568.0036360244</v>
      </c>
      <c r="F25" s="44">
        <v>0.4</v>
      </c>
      <c r="G25" s="48">
        <v>510.3844</v>
      </c>
      <c r="H25" s="48">
        <v>498.13</v>
      </c>
      <c r="I25" s="48">
        <v>485.1029076852373</v>
      </c>
      <c r="J25" s="48">
        <f>E25*F25/1000</f>
        <v>475.0272014544098</v>
      </c>
    </row>
    <row r="26" spans="1:10" ht="12.75">
      <c r="A26" s="41" t="s">
        <v>113</v>
      </c>
      <c r="B26" s="48">
        <v>261365</v>
      </c>
      <c r="C26" s="107">
        <v>212255</v>
      </c>
      <c r="D26" s="146">
        <v>193057.05615109025</v>
      </c>
      <c r="E26" s="147">
        <v>213586.09630998212</v>
      </c>
      <c r="F26" s="44">
        <v>0.6</v>
      </c>
      <c r="G26" s="48">
        <v>156.819</v>
      </c>
      <c r="H26" s="48">
        <v>127.353</v>
      </c>
      <c r="I26" s="48">
        <v>115.83423369065414</v>
      </c>
      <c r="J26" s="48">
        <f>E26*F26/1000</f>
        <v>128.15165778598927</v>
      </c>
    </row>
    <row r="27" spans="1:10" ht="12.75">
      <c r="A27" s="105" t="s">
        <v>108</v>
      </c>
      <c r="B27" s="48">
        <v>292404</v>
      </c>
      <c r="C27" s="107">
        <v>277066</v>
      </c>
      <c r="D27" s="146">
        <v>197928.5806311568</v>
      </c>
      <c r="E27" s="147">
        <v>179394.87005399336</v>
      </c>
      <c r="F27" s="44">
        <v>1</v>
      </c>
      <c r="G27" s="48">
        <v>292.404</v>
      </c>
      <c r="H27" s="48">
        <v>277.066</v>
      </c>
      <c r="I27" s="48">
        <v>197.9285806311568</v>
      </c>
      <c r="J27" s="48">
        <f>E27*F27/1000</f>
        <v>179.39487005399337</v>
      </c>
    </row>
    <row r="28" spans="1:10" ht="12.75">
      <c r="A28" s="41"/>
      <c r="B28" s="48"/>
      <c r="C28" s="108"/>
      <c r="D28" s="124"/>
      <c r="E28" s="124"/>
      <c r="F28" s="44"/>
      <c r="G28" s="48"/>
      <c r="H28" s="48"/>
      <c r="I28" s="48"/>
      <c r="J28" s="48"/>
    </row>
    <row r="29" spans="1:10" ht="13.5" thickBot="1">
      <c r="A29" s="43" t="s">
        <v>104</v>
      </c>
      <c r="B29" s="53">
        <v>1829730</v>
      </c>
      <c r="C29" s="53">
        <v>1734646</v>
      </c>
      <c r="D29" s="53">
        <v>1603742.90599534</v>
      </c>
      <c r="E29" s="53">
        <v>1580548.97</v>
      </c>
      <c r="F29" s="54" t="s">
        <v>13</v>
      </c>
      <c r="G29" s="53">
        <v>959.6074</v>
      </c>
      <c r="H29" s="53">
        <v>902.549</v>
      </c>
      <c r="I29" s="53">
        <v>798.8657220070482</v>
      </c>
      <c r="J29" s="53">
        <f>SUM(J25:J27)</f>
        <v>782.5737292943925</v>
      </c>
    </row>
    <row r="30" spans="2:5" ht="12.75">
      <c r="B30" s="106"/>
      <c r="C30" s="106"/>
      <c r="D30" s="106"/>
      <c r="E30" s="106"/>
    </row>
    <row r="31" spans="2:7" ht="12.75">
      <c r="B31" s="106"/>
      <c r="C31" s="106"/>
      <c r="D31" s="106"/>
      <c r="E31" s="106"/>
      <c r="F31" s="106"/>
      <c r="G31" s="106"/>
    </row>
  </sheetData>
  <mergeCells count="4">
    <mergeCell ref="B5:E5"/>
    <mergeCell ref="G5:J5"/>
    <mergeCell ref="A1:J1"/>
    <mergeCell ref="A3:J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1"/>
  <dimension ref="A1:N30"/>
  <sheetViews>
    <sheetView showGridLines="0" zoomScale="75" zoomScaleNormal="75" workbookViewId="0" topLeftCell="A1">
      <selection activeCell="G29" sqref="G29"/>
    </sheetView>
  </sheetViews>
  <sheetFormatPr defaultColWidth="11.421875" defaultRowHeight="12.75"/>
  <cols>
    <col min="1" max="1" width="21.7109375" style="2" customWidth="1"/>
    <col min="2" max="6" width="19.00390625" style="2" customWidth="1"/>
    <col min="7" max="7" width="14.7109375" style="2" customWidth="1"/>
    <col min="8" max="16384" width="11.421875" style="2" customWidth="1"/>
  </cols>
  <sheetData>
    <row r="1" spans="1:10" s="1" customFormat="1" ht="18">
      <c r="A1" s="148" t="s">
        <v>0</v>
      </c>
      <c r="B1" s="148"/>
      <c r="C1" s="148"/>
      <c r="D1" s="148"/>
      <c r="E1" s="148"/>
      <c r="F1" s="148"/>
      <c r="G1" s="29"/>
      <c r="H1" s="29"/>
      <c r="I1" s="29"/>
      <c r="J1" s="29"/>
    </row>
    <row r="3" spans="1:10" ht="15">
      <c r="A3" s="152" t="s">
        <v>154</v>
      </c>
      <c r="B3" s="152"/>
      <c r="C3" s="152"/>
      <c r="D3" s="152"/>
      <c r="E3" s="152"/>
      <c r="F3" s="152"/>
      <c r="G3" s="26"/>
      <c r="H3" s="18"/>
      <c r="I3" s="18"/>
      <c r="J3" s="18"/>
    </row>
    <row r="4" spans="1:10" ht="15" thickBot="1">
      <c r="A4" s="18"/>
      <c r="B4" s="18"/>
      <c r="C4" s="18"/>
      <c r="D4" s="18"/>
      <c r="E4" s="18"/>
      <c r="F4" s="18"/>
      <c r="G4" s="26"/>
      <c r="H4" s="18"/>
      <c r="I4" s="18"/>
      <c r="J4" s="18"/>
    </row>
    <row r="5" spans="1:7" ht="12.75">
      <c r="A5" s="103"/>
      <c r="B5" s="173" t="s">
        <v>112</v>
      </c>
      <c r="C5" s="176"/>
      <c r="D5" s="176"/>
      <c r="E5" s="176"/>
      <c r="F5" s="176"/>
      <c r="G5" s="13"/>
    </row>
    <row r="6" spans="1:7" ht="12.75">
      <c r="A6" s="30" t="s">
        <v>2</v>
      </c>
      <c r="B6" s="177" t="s">
        <v>22</v>
      </c>
      <c r="C6" s="178"/>
      <c r="D6" s="178"/>
      <c r="E6" s="179"/>
      <c r="F6" s="19" t="s">
        <v>31</v>
      </c>
      <c r="G6" s="13"/>
    </row>
    <row r="7" spans="1:7" ht="13.5" thickBot="1">
      <c r="A7" s="30"/>
      <c r="B7" s="101" t="s">
        <v>32</v>
      </c>
      <c r="C7" s="101" t="s">
        <v>33</v>
      </c>
      <c r="D7" s="101" t="s">
        <v>34</v>
      </c>
      <c r="E7" s="101" t="s">
        <v>35</v>
      </c>
      <c r="F7" s="70" t="s">
        <v>36</v>
      </c>
      <c r="G7" s="13"/>
    </row>
    <row r="8" spans="1:9" s="13" customFormat="1" ht="12.75">
      <c r="A8" s="32">
        <v>1990</v>
      </c>
      <c r="B8" s="104">
        <v>47945</v>
      </c>
      <c r="C8" s="104">
        <v>49699</v>
      </c>
      <c r="D8" s="104">
        <v>5809</v>
      </c>
      <c r="E8" s="104">
        <v>4032</v>
      </c>
      <c r="F8" s="123">
        <v>596</v>
      </c>
      <c r="I8" s="25"/>
    </row>
    <row r="9" spans="1:9" s="13" customFormat="1" ht="12.75">
      <c r="A9" s="33">
        <v>1991</v>
      </c>
      <c r="B9" s="104">
        <v>43595</v>
      </c>
      <c r="C9" s="104">
        <v>46179</v>
      </c>
      <c r="D9" s="104">
        <v>1913</v>
      </c>
      <c r="E9" s="104">
        <v>1791</v>
      </c>
      <c r="F9" s="123">
        <v>967</v>
      </c>
      <c r="I9" s="25"/>
    </row>
    <row r="10" spans="1:9" s="13" customFormat="1" ht="12.75">
      <c r="A10" s="33">
        <v>1992</v>
      </c>
      <c r="B10" s="104">
        <v>35170</v>
      </c>
      <c r="C10" s="104">
        <v>30455</v>
      </c>
      <c r="D10" s="104">
        <v>1711</v>
      </c>
      <c r="E10" s="104">
        <v>1175</v>
      </c>
      <c r="F10" s="123">
        <v>928</v>
      </c>
      <c r="I10" s="25"/>
    </row>
    <row r="11" spans="1:9" s="13" customFormat="1" ht="12.75">
      <c r="A11" s="33">
        <v>1993</v>
      </c>
      <c r="B11" s="104">
        <v>37592</v>
      </c>
      <c r="C11" s="104">
        <v>19984</v>
      </c>
      <c r="D11" s="104">
        <v>1059</v>
      </c>
      <c r="E11" s="104">
        <v>854</v>
      </c>
      <c r="F11" s="123">
        <v>768</v>
      </c>
      <c r="I11" s="25"/>
    </row>
    <row r="12" spans="1:9" s="13" customFormat="1" ht="12.75">
      <c r="A12" s="33">
        <v>1994</v>
      </c>
      <c r="B12" s="104">
        <v>59634</v>
      </c>
      <c r="C12" s="104">
        <v>24891</v>
      </c>
      <c r="D12" s="104">
        <v>2136</v>
      </c>
      <c r="E12" s="104">
        <v>2072</v>
      </c>
      <c r="F12" s="123">
        <v>160</v>
      </c>
      <c r="I12" s="25"/>
    </row>
    <row r="13" spans="1:9" ht="12.75">
      <c r="A13" s="33">
        <v>1995</v>
      </c>
      <c r="B13" s="104">
        <v>49990</v>
      </c>
      <c r="C13" s="104">
        <v>27157</v>
      </c>
      <c r="D13" s="104">
        <v>2315</v>
      </c>
      <c r="E13" s="104">
        <v>976</v>
      </c>
      <c r="F13" s="123">
        <v>138</v>
      </c>
      <c r="G13" s="13"/>
      <c r="I13" s="25"/>
    </row>
    <row r="14" spans="1:7" ht="12.75">
      <c r="A14" s="33">
        <v>1996</v>
      </c>
      <c r="B14" s="104">
        <v>63708</v>
      </c>
      <c r="C14" s="104">
        <v>29389</v>
      </c>
      <c r="D14" s="104">
        <v>1582</v>
      </c>
      <c r="E14" s="104">
        <v>883</v>
      </c>
      <c r="F14" s="123">
        <v>404</v>
      </c>
      <c r="G14" s="13"/>
    </row>
    <row r="15" spans="1:9" ht="12.75">
      <c r="A15" s="33">
        <v>1997</v>
      </c>
      <c r="B15" s="104">
        <v>75927.10963</v>
      </c>
      <c r="C15" s="104">
        <v>26903.0595</v>
      </c>
      <c r="D15" s="104">
        <v>2107</v>
      </c>
      <c r="E15" s="104">
        <v>1114</v>
      </c>
      <c r="F15" s="123">
        <v>277.07936</v>
      </c>
      <c r="G15" s="25"/>
      <c r="H15" s="34"/>
      <c r="I15" s="34"/>
    </row>
    <row r="16" spans="1:9" ht="12.75">
      <c r="A16" s="33">
        <v>1998</v>
      </c>
      <c r="B16" s="104">
        <v>71415.66614</v>
      </c>
      <c r="C16" s="104">
        <v>29246.089</v>
      </c>
      <c r="D16" s="104">
        <v>2231</v>
      </c>
      <c r="E16" s="104">
        <v>168</v>
      </c>
      <c r="F16" s="123">
        <v>103.0227</v>
      </c>
      <c r="G16" s="25"/>
      <c r="H16" s="34"/>
      <c r="I16" s="34"/>
    </row>
    <row r="17" spans="1:9" ht="12.75">
      <c r="A17" s="33">
        <v>1999</v>
      </c>
      <c r="B17" s="104">
        <v>54846</v>
      </c>
      <c r="C17" s="104">
        <v>28677</v>
      </c>
      <c r="D17" s="104">
        <v>1157.8136723634848</v>
      </c>
      <c r="E17" s="104">
        <v>87.1863276365152</v>
      </c>
      <c r="F17" s="123">
        <v>111</v>
      </c>
      <c r="G17" s="25"/>
      <c r="H17" s="34"/>
      <c r="I17" s="34"/>
    </row>
    <row r="18" spans="1:9" ht="12.75">
      <c r="A18" s="33">
        <v>2000</v>
      </c>
      <c r="B18" s="104">
        <v>49140.68</v>
      </c>
      <c r="C18" s="104">
        <v>32091.451</v>
      </c>
      <c r="D18" s="104">
        <v>1296.938</v>
      </c>
      <c r="E18" s="104">
        <v>291.096</v>
      </c>
      <c r="F18" s="123">
        <v>89.595</v>
      </c>
      <c r="G18" s="25"/>
      <c r="H18" s="34"/>
      <c r="I18" s="34"/>
    </row>
    <row r="19" spans="1:9" ht="12.75">
      <c r="A19" s="33">
        <v>2001</v>
      </c>
      <c r="B19" s="104">
        <v>48979.431</v>
      </c>
      <c r="C19" s="104">
        <v>35153.333</v>
      </c>
      <c r="D19" s="104">
        <v>2257.812</v>
      </c>
      <c r="E19" s="104">
        <v>217.3470000000002</v>
      </c>
      <c r="F19" s="123">
        <v>134.197</v>
      </c>
      <c r="G19" s="25"/>
      <c r="H19" s="34"/>
      <c r="I19" s="34"/>
    </row>
    <row r="20" spans="1:9" ht="12.75">
      <c r="A20" s="33">
        <v>2002</v>
      </c>
      <c r="B20" s="104">
        <v>41904.352</v>
      </c>
      <c r="C20" s="104">
        <v>25526.006</v>
      </c>
      <c r="D20" s="104">
        <v>2016.617</v>
      </c>
      <c r="E20" s="104">
        <v>2466.05</v>
      </c>
      <c r="F20" s="123">
        <v>316.869</v>
      </c>
      <c r="G20" s="25"/>
      <c r="H20" s="34"/>
      <c r="I20" s="34"/>
    </row>
    <row r="21" spans="1:9" ht="12.75">
      <c r="A21" s="33">
        <v>2003</v>
      </c>
      <c r="B21" s="104">
        <v>37937</v>
      </c>
      <c r="C21" s="104">
        <v>21134</v>
      </c>
      <c r="D21" s="104">
        <v>1449</v>
      </c>
      <c r="E21" s="104">
        <v>195</v>
      </c>
      <c r="F21" s="123">
        <v>577</v>
      </c>
      <c r="G21" s="25"/>
      <c r="H21" s="34"/>
      <c r="I21" s="34"/>
    </row>
    <row r="22" spans="1:9" ht="12.75">
      <c r="A22" s="33">
        <v>2004</v>
      </c>
      <c r="B22" s="104">
        <v>27367</v>
      </c>
      <c r="C22" s="104">
        <v>12118</v>
      </c>
      <c r="D22" s="104">
        <v>758</v>
      </c>
      <c r="E22" s="104">
        <v>1081</v>
      </c>
      <c r="F22" s="123">
        <v>340</v>
      </c>
      <c r="G22" s="25"/>
      <c r="H22" s="34"/>
      <c r="I22" s="34"/>
    </row>
    <row r="23" spans="1:9" ht="13.5" thickBot="1">
      <c r="A23" s="35">
        <v>2005</v>
      </c>
      <c r="B23" s="136">
        <v>26685</v>
      </c>
      <c r="C23" s="136">
        <v>12917</v>
      </c>
      <c r="D23" s="136">
        <v>623</v>
      </c>
      <c r="E23" s="136">
        <v>989</v>
      </c>
      <c r="F23" s="137">
        <v>215</v>
      </c>
      <c r="G23" s="25"/>
      <c r="H23" s="34"/>
      <c r="I23" s="34"/>
    </row>
    <row r="24" spans="1:14" s="13" customFormat="1" ht="12.75">
      <c r="A24" s="109" t="s">
        <v>111</v>
      </c>
      <c r="C24" s="110"/>
      <c r="D24" s="110"/>
      <c r="E24" s="25"/>
      <c r="G24" s="110"/>
      <c r="H24" s="110"/>
      <c r="I24" s="25"/>
      <c r="K24" s="111"/>
      <c r="L24" s="112"/>
      <c r="M24" s="113"/>
      <c r="N24" s="113"/>
    </row>
    <row r="26" ht="12.75">
      <c r="D26" s="27"/>
    </row>
    <row r="27" spans="4:5" ht="12.75">
      <c r="D27" s="36"/>
      <c r="E27" s="27"/>
    </row>
    <row r="30" spans="4:5" ht="12.75">
      <c r="D30" s="36"/>
      <c r="E30" s="27"/>
    </row>
  </sheetData>
  <mergeCells count="4">
    <mergeCell ref="A1:F1"/>
    <mergeCell ref="A3:F3"/>
    <mergeCell ref="B5:F5"/>
    <mergeCell ref="B6:E6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/>
  <dimension ref="A1:N28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24.421875" style="2" customWidth="1"/>
    <col min="2" max="6" width="22.7109375" style="2" customWidth="1"/>
    <col min="7" max="16384" width="11.421875" style="2" customWidth="1"/>
  </cols>
  <sheetData>
    <row r="1" spans="1:8" s="1" customFormat="1" ht="18">
      <c r="A1" s="148" t="s">
        <v>0</v>
      </c>
      <c r="B1" s="148"/>
      <c r="C1" s="148"/>
      <c r="D1" s="148"/>
      <c r="E1" s="148"/>
      <c r="F1" s="148"/>
      <c r="G1" s="29"/>
      <c r="H1" s="29"/>
    </row>
    <row r="3" spans="1:6" ht="15">
      <c r="A3" s="152" t="s">
        <v>157</v>
      </c>
      <c r="B3" s="152"/>
      <c r="C3" s="152"/>
      <c r="D3" s="152"/>
      <c r="E3" s="152"/>
      <c r="F3" s="152"/>
    </row>
    <row r="4" spans="1:7" ht="13.5" thickBot="1">
      <c r="A4" s="37"/>
      <c r="G4" s="13"/>
    </row>
    <row r="5" spans="1:7" ht="12.75">
      <c r="A5" s="103"/>
      <c r="B5" s="173" t="s">
        <v>109</v>
      </c>
      <c r="C5" s="176"/>
      <c r="D5" s="176"/>
      <c r="E5" s="176"/>
      <c r="F5" s="176"/>
      <c r="G5" s="13"/>
    </row>
    <row r="6" spans="1:7" ht="12.75">
      <c r="A6" s="30" t="s">
        <v>2</v>
      </c>
      <c r="B6" s="177" t="s">
        <v>22</v>
      </c>
      <c r="C6" s="178"/>
      <c r="D6" s="178"/>
      <c r="E6" s="179"/>
      <c r="F6" s="31" t="s">
        <v>31</v>
      </c>
      <c r="G6" s="13"/>
    </row>
    <row r="7" spans="1:7" ht="13.5" thickBot="1">
      <c r="A7" s="68"/>
      <c r="B7" s="69" t="s">
        <v>32</v>
      </c>
      <c r="C7" s="69" t="s">
        <v>33</v>
      </c>
      <c r="D7" s="69" t="s">
        <v>34</v>
      </c>
      <c r="E7" s="69" t="s">
        <v>35</v>
      </c>
      <c r="F7" s="70" t="s">
        <v>36</v>
      </c>
      <c r="G7" s="13"/>
    </row>
    <row r="8" spans="1:7" ht="12.75">
      <c r="A8" s="33">
        <v>1990</v>
      </c>
      <c r="B8" s="104">
        <v>12521</v>
      </c>
      <c r="C8" s="104">
        <v>2821</v>
      </c>
      <c r="D8" s="104">
        <v>422</v>
      </c>
      <c r="E8" s="104">
        <v>208</v>
      </c>
      <c r="F8" s="123">
        <v>83</v>
      </c>
      <c r="G8" s="25"/>
    </row>
    <row r="9" spans="1:7" ht="12.75">
      <c r="A9" s="33">
        <v>1991</v>
      </c>
      <c r="B9" s="104">
        <v>13737</v>
      </c>
      <c r="C9" s="104">
        <v>3840</v>
      </c>
      <c r="D9" s="104">
        <v>476</v>
      </c>
      <c r="E9" s="104">
        <v>259</v>
      </c>
      <c r="F9" s="123">
        <v>37</v>
      </c>
      <c r="G9" s="25"/>
    </row>
    <row r="10" spans="1:7" ht="12.75">
      <c r="A10" s="33">
        <v>1992</v>
      </c>
      <c r="B10" s="104">
        <v>22276</v>
      </c>
      <c r="C10" s="104">
        <v>3858</v>
      </c>
      <c r="D10" s="104">
        <v>355</v>
      </c>
      <c r="E10" s="104">
        <v>113</v>
      </c>
      <c r="F10" s="123">
        <v>105</v>
      </c>
      <c r="G10" s="25"/>
    </row>
    <row r="11" spans="1:7" ht="12.75">
      <c r="A11" s="33">
        <v>1993</v>
      </c>
      <c r="B11" s="104">
        <v>22383</v>
      </c>
      <c r="C11" s="104">
        <v>6093</v>
      </c>
      <c r="D11" s="104">
        <v>258</v>
      </c>
      <c r="E11" s="104">
        <v>155</v>
      </c>
      <c r="F11" s="123">
        <v>25</v>
      </c>
      <c r="G11" s="25"/>
    </row>
    <row r="12" spans="1:7" ht="12.75">
      <c r="A12" s="33">
        <v>1994</v>
      </c>
      <c r="B12" s="104">
        <v>18884</v>
      </c>
      <c r="C12" s="104">
        <v>6219</v>
      </c>
      <c r="D12" s="104">
        <v>625</v>
      </c>
      <c r="E12" s="104">
        <v>267</v>
      </c>
      <c r="F12" s="123">
        <v>104</v>
      </c>
      <c r="G12" s="25"/>
    </row>
    <row r="13" spans="1:7" ht="12.75">
      <c r="A13" s="33">
        <v>1995</v>
      </c>
      <c r="B13" s="104">
        <v>22599</v>
      </c>
      <c r="C13" s="104">
        <v>7820</v>
      </c>
      <c r="D13" s="104">
        <v>793</v>
      </c>
      <c r="E13" s="104">
        <v>307</v>
      </c>
      <c r="F13" s="123">
        <v>264</v>
      </c>
      <c r="G13" s="25"/>
    </row>
    <row r="14" spans="1:7" ht="12.75">
      <c r="A14" s="33">
        <v>1996</v>
      </c>
      <c r="B14" s="104">
        <v>23948</v>
      </c>
      <c r="C14" s="104">
        <v>8475</v>
      </c>
      <c r="D14" s="104">
        <v>478</v>
      </c>
      <c r="E14" s="104">
        <v>242</v>
      </c>
      <c r="F14" s="123">
        <v>79</v>
      </c>
      <c r="G14" s="13"/>
    </row>
    <row r="15" spans="1:7" ht="12.75">
      <c r="A15" s="33">
        <v>1997</v>
      </c>
      <c r="B15" s="104">
        <v>30077.1215</v>
      </c>
      <c r="C15" s="104">
        <v>9566.6542</v>
      </c>
      <c r="D15" s="104">
        <v>432</v>
      </c>
      <c r="E15" s="104">
        <v>191</v>
      </c>
      <c r="F15" s="123">
        <v>97</v>
      </c>
      <c r="G15" s="13"/>
    </row>
    <row r="16" spans="1:7" ht="12.75">
      <c r="A16" s="33">
        <v>1998</v>
      </c>
      <c r="B16" s="104">
        <v>27218.231</v>
      </c>
      <c r="C16" s="104">
        <v>9069.569000000001</v>
      </c>
      <c r="D16" s="104">
        <v>518</v>
      </c>
      <c r="E16" s="104">
        <v>425</v>
      </c>
      <c r="F16" s="123">
        <v>160</v>
      </c>
      <c r="G16" s="13"/>
    </row>
    <row r="17" spans="1:7" ht="12.75">
      <c r="A17" s="33">
        <v>1999</v>
      </c>
      <c r="B17" s="104">
        <v>30894</v>
      </c>
      <c r="C17" s="104">
        <v>8124</v>
      </c>
      <c r="D17" s="104">
        <v>437.9904458598726</v>
      </c>
      <c r="E17" s="104">
        <v>359.3550955414013</v>
      </c>
      <c r="F17" s="123">
        <v>113</v>
      </c>
      <c r="G17" s="13"/>
    </row>
    <row r="18" spans="1:7" ht="12.75">
      <c r="A18" s="33">
        <v>2000</v>
      </c>
      <c r="B18" s="104">
        <v>38912.711</v>
      </c>
      <c r="C18" s="104">
        <v>12786.902</v>
      </c>
      <c r="D18" s="104">
        <v>599.624</v>
      </c>
      <c r="E18" s="104">
        <v>728.4179999999999</v>
      </c>
      <c r="F18" s="123">
        <v>206.158</v>
      </c>
      <c r="G18" s="13"/>
    </row>
    <row r="19" spans="1:7" ht="12.75">
      <c r="A19" s="33">
        <v>2001</v>
      </c>
      <c r="B19" s="104">
        <v>35645.729</v>
      </c>
      <c r="C19" s="104">
        <v>16323.826</v>
      </c>
      <c r="D19" s="104">
        <v>509.536</v>
      </c>
      <c r="E19" s="104">
        <v>665.767</v>
      </c>
      <c r="F19" s="123">
        <v>322.658</v>
      </c>
      <c r="G19" s="13"/>
    </row>
    <row r="20" spans="1:7" ht="12.75">
      <c r="A20" s="33">
        <v>2002</v>
      </c>
      <c r="B20" s="104">
        <v>45056.365</v>
      </c>
      <c r="C20" s="104">
        <v>15569.75</v>
      </c>
      <c r="D20" s="104">
        <v>358.345</v>
      </c>
      <c r="E20" s="104">
        <v>1311.211</v>
      </c>
      <c r="F20" s="123">
        <v>323.447</v>
      </c>
      <c r="G20" s="13"/>
    </row>
    <row r="21" spans="1:7" ht="12.75">
      <c r="A21" s="33">
        <v>2003</v>
      </c>
      <c r="B21" s="104">
        <v>52294</v>
      </c>
      <c r="C21" s="104">
        <v>17495</v>
      </c>
      <c r="D21" s="104">
        <v>370</v>
      </c>
      <c r="E21" s="104">
        <v>4562</v>
      </c>
      <c r="F21" s="123">
        <v>1169</v>
      </c>
      <c r="G21" s="13"/>
    </row>
    <row r="22" spans="1:7" ht="12.75">
      <c r="A22" s="33">
        <v>2004</v>
      </c>
      <c r="B22" s="104">
        <v>53663</v>
      </c>
      <c r="C22" s="104">
        <v>17185</v>
      </c>
      <c r="D22" s="104">
        <v>307</v>
      </c>
      <c r="E22" s="104">
        <v>3378</v>
      </c>
      <c r="F22" s="123">
        <v>1854</v>
      </c>
      <c r="G22" s="13"/>
    </row>
    <row r="23" spans="1:7" ht="13.5" thickBot="1">
      <c r="A23" s="35">
        <v>2005</v>
      </c>
      <c r="B23" s="136">
        <v>56898</v>
      </c>
      <c r="C23" s="136">
        <v>17994</v>
      </c>
      <c r="D23" s="136">
        <v>585</v>
      </c>
      <c r="E23" s="136">
        <v>4262</v>
      </c>
      <c r="F23" s="137">
        <v>3223</v>
      </c>
      <c r="G23" s="13"/>
    </row>
    <row r="24" spans="1:14" s="13" customFormat="1" ht="12.75">
      <c r="A24" s="109" t="s">
        <v>111</v>
      </c>
      <c r="C24" s="110"/>
      <c r="D24" s="110"/>
      <c r="E24" s="25"/>
      <c r="G24" s="110"/>
      <c r="H24" s="110"/>
      <c r="I24" s="25"/>
      <c r="K24" s="111"/>
      <c r="L24" s="112"/>
      <c r="M24" s="113"/>
      <c r="N24" s="113"/>
    </row>
    <row r="25" ht="12.75">
      <c r="G25" s="13"/>
    </row>
    <row r="26" ht="12.75">
      <c r="G26" s="13"/>
    </row>
    <row r="27" spans="4:7" ht="12.75">
      <c r="D27" s="27"/>
      <c r="F27" s="36"/>
      <c r="G27" s="13"/>
    </row>
    <row r="28" spans="5:6" ht="12.75">
      <c r="E28" s="36"/>
      <c r="F28" s="27"/>
    </row>
  </sheetData>
  <mergeCells count="4">
    <mergeCell ref="B5:F5"/>
    <mergeCell ref="B6:E6"/>
    <mergeCell ref="A1:F1"/>
    <mergeCell ref="A3:F3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2007-07-19T08:06:41Z</cp:lastPrinted>
  <dcterms:created xsi:type="dcterms:W3CDTF">2003-08-07T08:19:34Z</dcterms:created>
  <dcterms:modified xsi:type="dcterms:W3CDTF">2007-07-19T08:08:37Z</dcterms:modified>
  <cp:category/>
  <cp:version/>
  <cp:contentType/>
  <cp:contentStatus/>
</cp:coreProperties>
</file>