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'18.4'!$A$1:$K$78</definedName>
    <definedName name="_xlnm.Print_Area" localSheetId="4">'18.5'!$A$1:$F$77</definedName>
    <definedName name="_xlnm.Print_Area" localSheetId="5">'18.6'!$A$1:$Q$46</definedName>
    <definedName name="_xlnm.Print_Area" localSheetId="6">'18.7'!$A$1:$Q$28</definedName>
    <definedName name="_xlnm.Print_Area" localSheetId="7">'18.8'!$A$1:$I$25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<sst xmlns="http://schemas.openxmlformats.org/spreadsheetml/2006/main" count="522" uniqueCount="185">
  <si>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</si>
  <si>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</si>
  <si>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</si>
  <si>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</si>
  <si>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</si>
  <si>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</si>
  <si>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</si>
  <si>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</si>
  <si>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</si>
  <si>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</si>
  <si>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</si>
  <si>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</si>
  <si>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</si>
  <si>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</si>
  <si>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</si>
  <si>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</si>
  <si>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</si>
  <si>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</si>
  <si>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</si>
  <si>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</si>
  <si>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</si>
  <si>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</si>
  <si>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</si>
  <si>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</si>
  <si>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</si>
  <si>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</si>
  <si>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</si>
  <si>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</si>
  <si>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</si>
  <si>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</si>
  <si>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</si>
  <si>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</si>
  <si>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</si>
  <si>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</si>
  <si>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</si>
  <si>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</si>
  <si>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</si>
  <si>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</si>
  <si>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</si>
  <si>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</si>
  <si>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</si>
  <si>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</si>
  <si>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</si>
  <si>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</si>
  <si>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</si>
  <si>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</si>
  <si>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</si>
  <si>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</si>
  <si>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</si>
  <si>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</si>
  <si>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</si>
  <si>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</si>
  <si>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</si>
  <si>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</si>
  <si>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</si>
  <si>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</si>
  <si>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</si>
  <si>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</si>
  <si>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</si>
  <si>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</si>
  <si>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</si>
  <si>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</si>
  <si>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</si>
  <si>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</si>
  <si>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</si>
  <si>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</si>
  <si>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</si>
  <si>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</si>
  <si>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</si>
  <si>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</si>
  <si>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</si>
  <si>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</si>
  <si>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</si>
  <si>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</si>
  <si>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</si>
  <si>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</si>
  <si>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</si>
  <si>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</si>
  <si>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</si>
  <si>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</si>
  <si>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</si>
  <si>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</si>
  <si>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</si>
  <si>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</si>
  <si>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</si>
  <si>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</si>
  <si>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</si>
  <si>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</si>
  <si>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</si>
  <si>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</si>
  <si>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</si>
  <si>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</si>
  <si>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</si>
  <si>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</si>
  <si>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</si>
  <si>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</si>
  <si>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</si>
  <si>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</si>
  <si>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</si>
  <si>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</si>
  <si>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</si>
  <si>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</si>
  <si>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</si>
  <si>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</si>
  <si>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</si>
  <si>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</si>
  <si>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</si>
  <si>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</si>
  <si>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</si>
  <si>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</si>
  <si>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</si>
  <si>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</si>
  <si>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</si>
  <si>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</si>
  <si>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</si>
  <si>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</si>
  <si>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</si>
  <si>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</si>
  <si>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</si>
  <si>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</si>
  <si>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</si>
  <si>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</si>
  <si>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</si>
  <si>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</si>
  <si>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</si>
  <si>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</si>
  <si>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</si>
  <si>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</si>
  <si>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</si>
  <si>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</si>
  <si>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</si>
  <si>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</si>
  <si>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</si>
  <si>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</si>
  <si>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00-10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</si>
  <si>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</si>
  <si>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</si>
  <si>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</si>
  <si>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</si>
  <si>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</si>
  <si>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</si>
  <si>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</si>
  <si>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</si>
  <si>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</si>
  <si>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</si>
  <si>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</si>
  <si>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</si>
  <si>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</si>
  <si>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</si>
  <si>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</si>
  <si>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</si>
  <si>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</si>
  <si>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</si>
  <si>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</si>
  <si>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</si>
  <si>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</si>
  <si>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</si>
  <si>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</si>
  <si>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</si>
  <si>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</si>
  <si>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</si>
  <si>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</si>
  <si>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</si>
  <si>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</si>
  <si>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</si>
  <si>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t>18.2. Cuenta de producción de la Pesca marítima. Valores a precios básicos y de adquisición, 2009</t>
  </si>
  <si>
    <r>
      <t xml:space="preserve">(1) </t>
    </r>
    <r>
      <rPr>
        <sz val="10"/>
        <rFont val="Arial"/>
        <family val="2"/>
      </rPr>
      <t>Fuente: Elaboración propia con datos INE.</t>
    </r>
  </si>
  <si>
    <t>18.4. Empleo total, 2009</t>
  </si>
  <si>
    <t xml:space="preserve"> 00 -18</t>
  </si>
  <si>
    <t xml:space="preserve"> 00 -10</t>
  </si>
  <si>
    <t xml:space="preserve"> 06-12</t>
  </si>
  <si>
    <t xml:space="preserve"> Anzuelos</t>
  </si>
  <si>
    <t xml:space="preserve"> 06 -12</t>
  </si>
  <si>
    <t xml:space="preserve"> Redes de enmalle</t>
  </si>
  <si>
    <t xml:space="preserve"> 18-40</t>
  </si>
  <si>
    <t xml:space="preserve"> 12-40</t>
  </si>
  <si>
    <t xml:space="preserve">  00 -12</t>
  </si>
  <si>
    <t xml:space="preserve"> 24-40 ó más</t>
  </si>
  <si>
    <t xml:space="preserve"> 12-24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</si>
  <si>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2009</t>
    </r>
  </si>
  <si>
    <t>(euros)</t>
  </si>
  <si>
    <t>18.6. Número de buques pesqueros operativos y eslora media según caladero y tipos de pesca, 2010</t>
  </si>
  <si>
    <t>Fuente: Datos del Censo de Flota Pesquera Operativa a 31 de diciembre de 2010</t>
  </si>
  <si>
    <t>18.7. Número de buques pesqueros operativos y arqueo total según caladero y tipo de pesca, 2010</t>
  </si>
  <si>
    <t>18.8. Análisis autonómico de las características técnicas de la flota del puerto base, 2010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</si>
</sst>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2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2" fillId="2" borderId="22" xfId="0" applyFont="1" applyFill="1" applyBorder="1" applyAlignment="1">
      <alignment/>
    </xf>
    <xf numFmtId="174" fontId="2" fillId="2" borderId="23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29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169" fontId="0" fillId="0" borderId="29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5" applyFont="1" applyBorder="1">
      <alignment/>
      <protection/>
    </xf>
    <xf numFmtId="0" fontId="0" fillId="3" borderId="26" xfId="23" applyFont="1" applyFill="1" applyBorder="1" applyAlignment="1">
      <alignment horizontal="center" vertical="center"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5" xfId="0" applyFont="1" applyBorder="1" applyAlignment="1">
      <alignment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3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 horizontal="left"/>
    </xf>
    <xf numFmtId="3" fontId="19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/>
    </xf>
    <xf numFmtId="1" fontId="19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4" fontId="2" fillId="2" borderId="31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5" fontId="2" fillId="2" borderId="2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69" fontId="0" fillId="0" borderId="0" xfId="25" applyFont="1" applyFill="1" applyBorder="1">
      <alignment/>
      <protection/>
    </xf>
    <xf numFmtId="175" fontId="2" fillId="2" borderId="31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9" fillId="0" borderId="7" xfId="24" applyFont="1" applyBorder="1">
      <alignment/>
      <protection/>
    </xf>
    <xf numFmtId="3" fontId="11" fillId="0" borderId="2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0" fontId="0" fillId="0" borderId="19" xfId="24" applyFont="1" applyBorder="1">
      <alignment/>
      <protection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0" fontId="19" fillId="0" borderId="14" xfId="0" applyFont="1" applyFill="1" applyBorder="1" applyAlignment="1">
      <alignment/>
    </xf>
    <xf numFmtId="200" fontId="11" fillId="0" borderId="29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182" fontId="2" fillId="2" borderId="23" xfId="0" applyNumberFormat="1" applyFont="1" applyFill="1" applyBorder="1" applyAlignment="1" applyProtection="1">
      <alignment horizontal="right"/>
      <protection/>
    </xf>
    <xf numFmtId="3" fontId="19" fillId="0" borderId="23" xfId="0" applyNumberFormat="1" applyFont="1" applyFill="1" applyBorder="1" applyAlignment="1">
      <alignment/>
    </xf>
    <xf numFmtId="200" fontId="19" fillId="0" borderId="32" xfId="0" applyNumberFormat="1" applyFont="1" applyFill="1" applyBorder="1" applyAlignment="1">
      <alignment/>
    </xf>
    <xf numFmtId="182" fontId="2" fillId="2" borderId="19" xfId="0" applyNumberFormat="1" applyFont="1" applyFill="1" applyBorder="1" applyAlignment="1" applyProtection="1">
      <alignment horizontal="right"/>
      <protection/>
    </xf>
    <xf numFmtId="3" fontId="19" fillId="0" borderId="19" xfId="0" applyNumberFormat="1" applyFont="1" applyFill="1" applyBorder="1" applyAlignment="1">
      <alignment/>
    </xf>
    <xf numFmtId="200" fontId="19" fillId="0" borderId="33" xfId="0" applyNumberFormat="1" applyFont="1" applyFill="1" applyBorder="1" applyAlignment="1">
      <alignment/>
    </xf>
    <xf numFmtId="182" fontId="2" fillId="2" borderId="27" xfId="0" applyNumberFormat="1" applyFont="1" applyFill="1" applyBorder="1" applyAlignment="1" applyProtection="1">
      <alignment horizontal="right"/>
      <protection/>
    </xf>
    <xf numFmtId="3" fontId="19" fillId="0" borderId="27" xfId="0" applyNumberFormat="1" applyFont="1" applyFill="1" applyBorder="1" applyAlignment="1">
      <alignment/>
    </xf>
    <xf numFmtId="200" fontId="19" fillId="0" borderId="34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4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75" fontId="0" fillId="2" borderId="23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175" fontId="0" fillId="2" borderId="6" xfId="0" applyNumberFormat="1" applyFont="1" applyFill="1" applyBorder="1" applyAlignment="1" applyProtection="1">
      <alignment horizontal="right"/>
      <protection/>
    </xf>
    <xf numFmtId="201" fontId="0" fillId="2" borderId="7" xfId="0" applyNumberFormat="1" applyFont="1" applyFill="1" applyBorder="1" applyAlignment="1" applyProtection="1">
      <alignment horizontal="right"/>
      <protection/>
    </xf>
    <xf numFmtId="182" fontId="2" fillId="2" borderId="11" xfId="0" applyNumberFormat="1" applyFont="1" applyFill="1" applyBorder="1" applyAlignment="1" applyProtection="1">
      <alignment horizontal="right"/>
      <protection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7" xfId="0" applyFont="1" applyFill="1" applyBorder="1" applyAlignment="1">
      <alignment horizont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9" fontId="0" fillId="0" borderId="0" xfId="25" applyFont="1" applyAlignment="1">
      <alignment horizontal="left"/>
      <protection/>
    </xf>
    <xf numFmtId="169" fontId="0" fillId="0" borderId="29" xfId="25" applyFont="1" applyFill="1" applyBorder="1" applyAlignment="1">
      <alignment horizontal="left"/>
      <protection/>
    </xf>
    <xf numFmtId="0" fontId="0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75"/>
          <c:y val="0.32875"/>
          <c:w val="0.69225"/>
          <c:h val="0.4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373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7410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3" s="14" customFormat="1" ht="12.75" customHeight="1">
      <c r="A2" s="258"/>
      <c r="B2" s="259"/>
      <c r="C2" s="259"/>
    </row>
    <row r="3" spans="1:10" ht="15">
      <c r="A3" s="260" t="s">
        <v>161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7" t="s">
        <v>83</v>
      </c>
      <c r="B5" s="262" t="s">
        <v>39</v>
      </c>
      <c r="C5" s="263"/>
      <c r="D5" s="264"/>
      <c r="E5" s="262" t="s">
        <v>40</v>
      </c>
      <c r="F5" s="263"/>
      <c r="G5" s="264"/>
      <c r="H5" s="265" t="s">
        <v>41</v>
      </c>
      <c r="I5" s="266"/>
      <c r="J5" s="266"/>
    </row>
    <row r="6" spans="1:44" ht="13.5" thickBot="1">
      <c r="A6" s="268"/>
      <c r="B6" s="40">
        <v>2007</v>
      </c>
      <c r="C6" s="40">
        <v>2008</v>
      </c>
      <c r="D6" s="40">
        <v>2009</v>
      </c>
      <c r="E6" s="40">
        <v>2007</v>
      </c>
      <c r="F6" s="40">
        <v>2008</v>
      </c>
      <c r="G6" s="40">
        <v>2009</v>
      </c>
      <c r="H6" s="41">
        <v>2007</v>
      </c>
      <c r="I6" s="42">
        <v>2008</v>
      </c>
      <c r="J6" s="42">
        <v>2009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-2.4</v>
      </c>
      <c r="C7" s="32">
        <v>4.15</v>
      </c>
      <c r="D7" s="32">
        <v>10.79</v>
      </c>
      <c r="E7" s="32">
        <v>21.46</v>
      </c>
      <c r="F7" s="32">
        <v>-33.1</v>
      </c>
      <c r="G7" s="32">
        <v>50.24</v>
      </c>
      <c r="H7" s="32">
        <v>9.19</v>
      </c>
      <c r="I7" s="33">
        <v>-15.99</v>
      </c>
      <c r="J7" s="33">
        <v>27.77</v>
      </c>
      <c r="L7" s="9"/>
    </row>
    <row r="8" spans="1:24" ht="14.25" customHeight="1">
      <c r="A8" s="34" t="s">
        <v>61</v>
      </c>
      <c r="B8" s="35">
        <v>-7.95</v>
      </c>
      <c r="C8" s="35">
        <v>-13.21</v>
      </c>
      <c r="D8" s="35">
        <v>42.42</v>
      </c>
      <c r="E8" s="35">
        <v>30.79</v>
      </c>
      <c r="F8" s="35">
        <v>-39.82</v>
      </c>
      <c r="G8" s="35">
        <v>59.25</v>
      </c>
      <c r="H8" s="35">
        <v>6.04</v>
      </c>
      <c r="I8" s="36">
        <v>-25.07</v>
      </c>
      <c r="J8" s="36">
        <v>48.44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83197.42493526997</v>
      </c>
      <c r="C9" s="35">
        <v>95638.3</v>
      </c>
      <c r="D9" s="35">
        <v>106332.33</v>
      </c>
      <c r="E9" s="35">
        <v>926898.9723928215</v>
      </c>
      <c r="F9" s="35">
        <v>1382037.19</v>
      </c>
      <c r="G9" s="35">
        <v>2377452.83</v>
      </c>
      <c r="H9" s="35">
        <v>163760.32022277228</v>
      </c>
      <c r="I9" s="36">
        <v>159546.4</v>
      </c>
      <c r="J9" s="36">
        <v>205825.18</v>
      </c>
    </row>
    <row r="10" spans="1:10" ht="12.75">
      <c r="A10" s="34" t="s">
        <v>64</v>
      </c>
      <c r="B10" s="35">
        <v>45475.009968424376</v>
      </c>
      <c r="C10" s="35">
        <v>43561.38</v>
      </c>
      <c r="D10" s="35">
        <v>62255.43</v>
      </c>
      <c r="E10" s="35">
        <v>345988.253659023</v>
      </c>
      <c r="F10" s="35">
        <v>464062.99</v>
      </c>
      <c r="G10" s="35">
        <v>846229.81</v>
      </c>
      <c r="H10" s="35">
        <v>74170.24829874333</v>
      </c>
      <c r="I10" s="36">
        <v>64451.83</v>
      </c>
      <c r="J10" s="36">
        <v>96599.64</v>
      </c>
    </row>
    <row r="11" spans="1:12" s="8" customFormat="1" ht="13.5" thickBot="1">
      <c r="A11" s="37" t="s">
        <v>63</v>
      </c>
      <c r="B11" s="38">
        <v>44580.180373064526</v>
      </c>
      <c r="C11" s="38">
        <v>42031.39</v>
      </c>
      <c r="D11" s="38">
        <v>58381.19</v>
      </c>
      <c r="E11" s="38">
        <v>307785.45283939654</v>
      </c>
      <c r="F11" s="38">
        <v>444557.87</v>
      </c>
      <c r="G11" s="38">
        <v>610199.25</v>
      </c>
      <c r="H11" s="38">
        <v>72173.88661209302</v>
      </c>
      <c r="I11" s="39">
        <v>62155.56</v>
      </c>
      <c r="J11" s="39">
        <v>89325.85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view="pageBreakPreview" zoomScale="60" zoomScaleNormal="75" workbookViewId="0" topLeftCell="A1">
      <selection activeCell="F45" sqref="F45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20.8515625" style="10" bestFit="1" customWidth="1"/>
    <col min="5" max="5" width="26.57421875" style="12" bestFit="1" customWidth="1"/>
    <col min="6" max="6" width="20.8515625" style="10" bestFit="1" customWidth="1"/>
    <col min="7" max="7" width="26.57421875" style="10" bestFit="1" customWidth="1"/>
    <col min="8" max="16384" width="11.421875" style="10" customWidth="1"/>
  </cols>
  <sheetData>
    <row r="1" spans="1:7" ht="18" customHeight="1">
      <c r="A1" s="261" t="s">
        <v>55</v>
      </c>
      <c r="B1" s="261"/>
      <c r="C1" s="261"/>
      <c r="D1" s="261"/>
      <c r="E1" s="261"/>
      <c r="F1" s="261"/>
      <c r="G1" s="261"/>
    </row>
    <row r="2" spans="1:5" ht="12.75" customHeight="1">
      <c r="A2" s="258"/>
      <c r="B2" s="259"/>
      <c r="C2" s="259"/>
      <c r="D2" s="259"/>
      <c r="E2" s="259"/>
    </row>
    <row r="3" spans="1:7" ht="15" customHeight="1">
      <c r="A3" s="319" t="s">
        <v>164</v>
      </c>
      <c r="B3" s="319"/>
      <c r="C3" s="319"/>
      <c r="D3" s="319"/>
      <c r="E3" s="319"/>
      <c r="F3" s="319"/>
      <c r="G3" s="31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32" t="s">
        <v>31</v>
      </c>
      <c r="B5" s="329">
        <v>2007</v>
      </c>
      <c r="C5" s="331"/>
      <c r="D5" s="329">
        <v>2008</v>
      </c>
      <c r="E5" s="331"/>
      <c r="F5" s="329">
        <v>2009</v>
      </c>
      <c r="G5" s="330"/>
      <c r="H5" s="14"/>
      <c r="I5" s="14"/>
      <c r="J5" s="14"/>
    </row>
    <row r="6" spans="1:10" s="15" customFormat="1" ht="26.25" thickBot="1">
      <c r="A6" s="333"/>
      <c r="B6" s="124" t="s">
        <v>100</v>
      </c>
      <c r="C6" s="124" t="s">
        <v>105</v>
      </c>
      <c r="D6" s="124" t="s">
        <v>100</v>
      </c>
      <c r="E6" s="124" t="s">
        <v>105</v>
      </c>
      <c r="F6" s="124" t="s">
        <v>100</v>
      </c>
      <c r="G6" s="125" t="s">
        <v>105</v>
      </c>
      <c r="H6" s="14"/>
      <c r="I6" s="14"/>
      <c r="J6" s="14"/>
    </row>
    <row r="7" spans="1:10" s="15" customFormat="1" ht="12.75">
      <c r="A7" s="117" t="s">
        <v>106</v>
      </c>
      <c r="B7" s="83">
        <v>17627</v>
      </c>
      <c r="C7" s="83">
        <v>30914</v>
      </c>
      <c r="D7" s="83">
        <v>18941</v>
      </c>
      <c r="E7" s="84">
        <v>42068</v>
      </c>
      <c r="F7" s="83">
        <v>21927.85</v>
      </c>
      <c r="G7" s="84">
        <v>54463.88</v>
      </c>
      <c r="H7" s="14"/>
      <c r="I7" s="14"/>
      <c r="J7" s="14"/>
    </row>
    <row r="8" spans="1:10" s="15" customFormat="1" ht="12.75">
      <c r="A8" s="118" t="s">
        <v>107</v>
      </c>
      <c r="B8" s="85">
        <v>326360</v>
      </c>
      <c r="C8" s="85">
        <v>599834</v>
      </c>
      <c r="D8" s="85">
        <v>379763</v>
      </c>
      <c r="E8" s="86">
        <v>822914</v>
      </c>
      <c r="F8" s="85">
        <v>329029.05</v>
      </c>
      <c r="G8" s="86">
        <v>778932.95</v>
      </c>
      <c r="H8" s="14"/>
      <c r="I8" s="14"/>
      <c r="J8" s="14"/>
    </row>
    <row r="9" spans="1:10" s="15" customFormat="1" ht="12.75">
      <c r="A9" s="118" t="s">
        <v>108</v>
      </c>
      <c r="B9" s="85">
        <v>7464</v>
      </c>
      <c r="C9" s="85">
        <v>13981</v>
      </c>
      <c r="D9" s="85">
        <v>1644</v>
      </c>
      <c r="E9" s="86">
        <v>3385</v>
      </c>
      <c r="F9" s="85">
        <v>3110.22</v>
      </c>
      <c r="G9" s="86">
        <v>7237.01</v>
      </c>
      <c r="H9" s="14"/>
      <c r="I9" s="14"/>
      <c r="J9" s="14"/>
    </row>
    <row r="10" spans="1:10" s="15" customFormat="1" ht="12.75">
      <c r="A10" s="118" t="s">
        <v>109</v>
      </c>
      <c r="B10" s="85">
        <v>101429</v>
      </c>
      <c r="C10" s="85">
        <v>262087</v>
      </c>
      <c r="D10" s="85">
        <v>57798</v>
      </c>
      <c r="E10" s="86">
        <v>189097</v>
      </c>
      <c r="F10" s="85">
        <v>104801.87</v>
      </c>
      <c r="G10" s="86">
        <v>293866.66</v>
      </c>
      <c r="H10" s="14"/>
      <c r="I10" s="14"/>
      <c r="J10" s="14"/>
    </row>
    <row r="11" spans="1:10" s="15" customFormat="1" ht="12.75">
      <c r="A11" s="118" t="s">
        <v>15</v>
      </c>
      <c r="B11" s="85">
        <v>119093</v>
      </c>
      <c r="C11" s="85">
        <v>364750</v>
      </c>
      <c r="D11" s="85">
        <v>105227</v>
      </c>
      <c r="E11" s="86">
        <v>370549</v>
      </c>
      <c r="F11" s="85">
        <v>105833.3</v>
      </c>
      <c r="G11" s="86">
        <v>366736.89</v>
      </c>
      <c r="H11" s="14"/>
      <c r="I11" s="14"/>
      <c r="J11" s="14"/>
    </row>
    <row r="12" spans="1:10" s="15" customFormat="1" ht="12.75">
      <c r="A12" s="118" t="s">
        <v>110</v>
      </c>
      <c r="B12" s="85">
        <v>57019</v>
      </c>
      <c r="C12" s="85">
        <v>109142</v>
      </c>
      <c r="D12" s="85">
        <v>18273</v>
      </c>
      <c r="E12" s="86">
        <v>26371</v>
      </c>
      <c r="F12" s="85">
        <v>82701.12</v>
      </c>
      <c r="G12" s="86">
        <v>157283.96</v>
      </c>
      <c r="H12" s="14"/>
      <c r="I12" s="14"/>
      <c r="J12" s="14"/>
    </row>
    <row r="13" spans="1:10" s="15" customFormat="1" ht="12.75">
      <c r="A13" s="118" t="s">
        <v>111</v>
      </c>
      <c r="B13" s="85">
        <v>18742</v>
      </c>
      <c r="C13" s="85">
        <v>44876</v>
      </c>
      <c r="D13" s="85">
        <v>264702</v>
      </c>
      <c r="E13" s="86">
        <v>349591</v>
      </c>
      <c r="F13" s="85">
        <v>18979.42</v>
      </c>
      <c r="G13" s="86">
        <v>53872.69</v>
      </c>
      <c r="H13" s="14"/>
      <c r="I13" s="14"/>
      <c r="J13" s="14"/>
    </row>
    <row r="14" spans="1:10" s="15" customFormat="1" ht="12.75">
      <c r="A14" s="119" t="s">
        <v>112</v>
      </c>
      <c r="B14" s="87">
        <v>404</v>
      </c>
      <c r="C14" s="87">
        <v>497</v>
      </c>
      <c r="D14" s="87">
        <v>407</v>
      </c>
      <c r="E14" s="88">
        <v>666</v>
      </c>
      <c r="F14" s="87">
        <v>2836.53</v>
      </c>
      <c r="G14" s="88">
        <v>6544.5</v>
      </c>
      <c r="H14" s="14"/>
      <c r="I14" s="14"/>
      <c r="J14" s="14"/>
    </row>
    <row r="15" spans="1:10" s="15" customFormat="1" ht="12.75">
      <c r="A15" s="120" t="s">
        <v>29</v>
      </c>
      <c r="B15" s="89">
        <v>648138</v>
      </c>
      <c r="C15" s="89">
        <v>1426082</v>
      </c>
      <c r="D15" s="89">
        <v>846755</v>
      </c>
      <c r="E15" s="90">
        <v>1804641</v>
      </c>
      <c r="F15" s="89">
        <v>669219.37</v>
      </c>
      <c r="G15" s="90">
        <v>1718938.53</v>
      </c>
      <c r="H15" s="14"/>
      <c r="I15" s="14"/>
      <c r="J15" s="14"/>
    </row>
    <row r="16" spans="1:10" s="15" customFormat="1" ht="12.75">
      <c r="A16" s="121" t="s">
        <v>113</v>
      </c>
      <c r="B16" s="91">
        <v>50680</v>
      </c>
      <c r="C16" s="91">
        <v>97576</v>
      </c>
      <c r="D16" s="91">
        <v>8716</v>
      </c>
      <c r="E16" s="92">
        <v>17591</v>
      </c>
      <c r="F16" s="91">
        <v>29190.08</v>
      </c>
      <c r="G16" s="92">
        <v>62956.5</v>
      </c>
      <c r="H16" s="14"/>
      <c r="I16" s="14"/>
      <c r="J16" s="14"/>
    </row>
    <row r="17" spans="1:10" s="15" customFormat="1" ht="12.75">
      <c r="A17" s="118" t="s">
        <v>114</v>
      </c>
      <c r="B17" s="85">
        <v>806</v>
      </c>
      <c r="C17" s="85">
        <v>2401</v>
      </c>
      <c r="D17" s="85">
        <v>1330</v>
      </c>
      <c r="E17" s="86">
        <v>2155</v>
      </c>
      <c r="F17" s="85">
        <v>1256.96</v>
      </c>
      <c r="G17" s="86">
        <v>2587.83</v>
      </c>
      <c r="H17" s="14"/>
      <c r="I17" s="14"/>
      <c r="J17" s="14"/>
    </row>
    <row r="18" spans="1:10" s="15" customFormat="1" ht="12.75">
      <c r="A18" s="119" t="s">
        <v>115</v>
      </c>
      <c r="B18" s="87">
        <v>212</v>
      </c>
      <c r="C18" s="87">
        <v>425</v>
      </c>
      <c r="D18" s="87">
        <v>42</v>
      </c>
      <c r="E18" s="88">
        <v>93</v>
      </c>
      <c r="F18" s="85" t="s">
        <v>8</v>
      </c>
      <c r="G18" s="88" t="s">
        <v>8</v>
      </c>
      <c r="H18" s="14"/>
      <c r="I18" s="14"/>
      <c r="J18" s="14"/>
    </row>
    <row r="19" spans="1:10" s="15" customFormat="1" ht="12.75">
      <c r="A19" s="120" t="s">
        <v>30</v>
      </c>
      <c r="B19" s="89">
        <v>51698</v>
      </c>
      <c r="C19" s="89">
        <v>100403</v>
      </c>
      <c r="D19" s="89">
        <v>10088</v>
      </c>
      <c r="E19" s="90">
        <v>19839</v>
      </c>
      <c r="F19" s="89">
        <v>30447.04</v>
      </c>
      <c r="G19" s="90">
        <v>65544.32</v>
      </c>
      <c r="H19" s="14"/>
      <c r="I19" s="14"/>
      <c r="J19" s="14"/>
    </row>
    <row r="20" spans="1:10" s="15" customFormat="1" ht="12.75">
      <c r="A20" s="121" t="s">
        <v>116</v>
      </c>
      <c r="B20" s="91" t="s">
        <v>8</v>
      </c>
      <c r="C20" s="91" t="s">
        <v>8</v>
      </c>
      <c r="D20" s="85" t="s">
        <v>8</v>
      </c>
      <c r="E20" s="85" t="s">
        <v>8</v>
      </c>
      <c r="F20" s="85" t="s">
        <v>8</v>
      </c>
      <c r="G20" s="92" t="s">
        <v>8</v>
      </c>
      <c r="H20" s="14"/>
      <c r="I20" s="14"/>
      <c r="J20" s="14"/>
    </row>
    <row r="21" spans="1:10" s="15" customFormat="1" ht="12.75">
      <c r="A21" s="118" t="s">
        <v>116</v>
      </c>
      <c r="B21" s="85" t="s">
        <v>8</v>
      </c>
      <c r="C21" s="85" t="s">
        <v>8</v>
      </c>
      <c r="D21" s="85" t="s">
        <v>8</v>
      </c>
      <c r="E21" s="85" t="s">
        <v>8</v>
      </c>
      <c r="F21" s="85">
        <v>562.5</v>
      </c>
      <c r="G21" s="86">
        <v>671.96</v>
      </c>
      <c r="H21" s="14"/>
      <c r="I21" s="14"/>
      <c r="J21" s="14"/>
    </row>
    <row r="22" spans="1:10" s="15" customFormat="1" ht="12.75">
      <c r="A22" s="118" t="s">
        <v>117</v>
      </c>
      <c r="B22" s="85">
        <v>325</v>
      </c>
      <c r="C22" s="85">
        <v>1506</v>
      </c>
      <c r="D22" s="85">
        <v>34</v>
      </c>
      <c r="E22" s="86">
        <v>92</v>
      </c>
      <c r="F22" s="85">
        <v>10760.31</v>
      </c>
      <c r="G22" s="86">
        <v>25845.71</v>
      </c>
      <c r="H22" s="14"/>
      <c r="I22" s="14"/>
      <c r="J22" s="14"/>
    </row>
    <row r="23" spans="1:10" s="15" customFormat="1" ht="12.75">
      <c r="A23" s="118" t="s">
        <v>118</v>
      </c>
      <c r="B23" s="85">
        <v>5583</v>
      </c>
      <c r="C23" s="85">
        <v>21523</v>
      </c>
      <c r="D23" s="85">
        <v>16952</v>
      </c>
      <c r="E23" s="86">
        <v>23519</v>
      </c>
      <c r="F23" s="85">
        <v>3538.17</v>
      </c>
      <c r="G23" s="86">
        <v>11366.99</v>
      </c>
      <c r="H23" s="14"/>
      <c r="I23" s="14"/>
      <c r="J23" s="14"/>
    </row>
    <row r="24" spans="1:10" s="15" customFormat="1" ht="12.75">
      <c r="A24" s="118" t="s">
        <v>119</v>
      </c>
      <c r="B24" s="85">
        <v>89677</v>
      </c>
      <c r="C24" s="85">
        <v>89387</v>
      </c>
      <c r="D24" s="85">
        <v>12450</v>
      </c>
      <c r="E24" s="86">
        <v>19658</v>
      </c>
      <c r="F24" s="85">
        <v>12997.58</v>
      </c>
      <c r="G24" s="86">
        <v>40757.68</v>
      </c>
      <c r="H24" s="14"/>
      <c r="I24" s="14"/>
      <c r="J24" s="14"/>
    </row>
    <row r="25" spans="1:10" s="15" customFormat="1" ht="12.75">
      <c r="A25" s="119" t="s">
        <v>120</v>
      </c>
      <c r="B25" s="87">
        <v>39</v>
      </c>
      <c r="C25" s="87">
        <v>78</v>
      </c>
      <c r="D25" s="87">
        <v>639</v>
      </c>
      <c r="E25" s="88">
        <v>1119</v>
      </c>
      <c r="F25" s="87">
        <v>468.42</v>
      </c>
      <c r="G25" s="88">
        <v>405.39</v>
      </c>
      <c r="H25" s="14"/>
      <c r="I25" s="14"/>
      <c r="J25" s="14"/>
    </row>
    <row r="26" spans="1:10" s="15" customFormat="1" ht="12.75" customHeight="1">
      <c r="A26" s="120" t="s">
        <v>28</v>
      </c>
      <c r="B26" s="89">
        <v>95625</v>
      </c>
      <c r="C26" s="89">
        <v>112494</v>
      </c>
      <c r="D26" s="89">
        <v>30075</v>
      </c>
      <c r="E26" s="90">
        <v>44388</v>
      </c>
      <c r="F26" s="89">
        <v>28326.99</v>
      </c>
      <c r="G26" s="90">
        <v>79047.74</v>
      </c>
      <c r="H26" s="14"/>
      <c r="I26" s="14"/>
      <c r="J26" s="14"/>
    </row>
    <row r="27" spans="1:10" s="15" customFormat="1" ht="31.5" customHeight="1" thickBot="1">
      <c r="A27" s="122" t="s">
        <v>1</v>
      </c>
      <c r="B27" s="93">
        <v>795461</v>
      </c>
      <c r="C27" s="93">
        <v>1638978</v>
      </c>
      <c r="D27" s="93">
        <v>886916</v>
      </c>
      <c r="E27" s="94">
        <v>1868869</v>
      </c>
      <c r="F27" s="93">
        <v>727993.4</v>
      </c>
      <c r="G27" s="94">
        <v>1863530.59</v>
      </c>
      <c r="H27" s="14"/>
      <c r="I27" s="14"/>
      <c r="J27" s="14"/>
    </row>
    <row r="28" spans="1:10" s="15" customFormat="1" ht="12.75">
      <c r="A28" s="66" t="s">
        <v>121</v>
      </c>
      <c r="B28" s="123"/>
      <c r="C28" s="123"/>
      <c r="D28" s="123"/>
      <c r="E28" s="123"/>
      <c r="F28" s="123"/>
      <c r="G28" s="123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76" t="s">
        <v>55</v>
      </c>
      <c r="B1" s="276"/>
      <c r="C1" s="276"/>
      <c r="D1" s="276"/>
      <c r="E1" s="276"/>
      <c r="F1" s="276"/>
      <c r="G1" s="276"/>
    </row>
    <row r="2" ht="12.75">
      <c r="A2" s="25"/>
    </row>
    <row r="3" spans="1:7" ht="15">
      <c r="A3" s="275" t="s">
        <v>165</v>
      </c>
      <c r="B3" s="275"/>
      <c r="C3" s="275"/>
      <c r="D3" s="275"/>
      <c r="E3" s="275"/>
      <c r="F3" s="275"/>
      <c r="G3" s="275"/>
    </row>
    <row r="4" spans="1:7" ht="15">
      <c r="A4" s="275" t="s">
        <v>84</v>
      </c>
      <c r="B4" s="277"/>
      <c r="C4" s="277"/>
      <c r="D4" s="277"/>
      <c r="E4" s="277"/>
      <c r="F4" s="277"/>
      <c r="G4" s="277"/>
    </row>
    <row r="5" spans="1:7" ht="13.5" thickBot="1">
      <c r="A5" s="278"/>
      <c r="B5" s="278"/>
      <c r="C5" s="278"/>
      <c r="D5" s="278"/>
      <c r="E5" s="278"/>
      <c r="F5" s="278"/>
      <c r="G5" s="278"/>
    </row>
    <row r="6" spans="1:7" ht="12.75">
      <c r="A6" s="269"/>
      <c r="B6" s="271" t="s">
        <v>39</v>
      </c>
      <c r="C6" s="272"/>
      <c r="D6" s="271" t="s">
        <v>42</v>
      </c>
      <c r="E6" s="272"/>
      <c r="F6" s="273" t="s">
        <v>96</v>
      </c>
      <c r="G6" s="274"/>
    </row>
    <row r="7" spans="1:7" ht="13.5" thickBot="1">
      <c r="A7" s="270"/>
      <c r="B7" s="67" t="s">
        <v>3</v>
      </c>
      <c r="C7" s="67" t="s">
        <v>32</v>
      </c>
      <c r="D7" s="67" t="s">
        <v>3</v>
      </c>
      <c r="E7" s="67" t="s">
        <v>32</v>
      </c>
      <c r="F7" s="68" t="s">
        <v>3</v>
      </c>
      <c r="G7" s="69" t="s">
        <v>32</v>
      </c>
    </row>
    <row r="8" spans="1:7" s="10" customFormat="1" ht="14.25">
      <c r="A8" s="43" t="s">
        <v>35</v>
      </c>
      <c r="B8" s="44">
        <v>912.54</v>
      </c>
      <c r="C8" s="44">
        <v>100</v>
      </c>
      <c r="D8" s="44">
        <v>935.57</v>
      </c>
      <c r="E8" s="44">
        <v>100</v>
      </c>
      <c r="F8" s="44">
        <v>1848.11</v>
      </c>
      <c r="G8" s="45">
        <v>100</v>
      </c>
    </row>
    <row r="9" spans="1:7" s="10" customFormat="1" ht="15" customHeight="1">
      <c r="A9" s="46" t="s">
        <v>85</v>
      </c>
      <c r="B9" s="47">
        <v>912.12</v>
      </c>
      <c r="C9" s="47">
        <v>99.95</v>
      </c>
      <c r="D9" s="47">
        <v>934.34</v>
      </c>
      <c r="E9" s="47">
        <v>99.87</v>
      </c>
      <c r="F9" s="47">
        <v>1846.46</v>
      </c>
      <c r="G9" s="97">
        <v>99.91</v>
      </c>
    </row>
    <row r="10" spans="1:7" s="10" customFormat="1" ht="15" customHeight="1">
      <c r="A10" s="48" t="s">
        <v>86</v>
      </c>
      <c r="B10" s="49">
        <v>0.42</v>
      </c>
      <c r="C10" s="49">
        <v>0.05</v>
      </c>
      <c r="D10" s="49">
        <v>1.23</v>
      </c>
      <c r="E10" s="49">
        <v>0.13</v>
      </c>
      <c r="F10" s="49">
        <v>1.65</v>
      </c>
      <c r="G10" s="96">
        <v>0.09</v>
      </c>
    </row>
    <row r="11" spans="1:7" s="10" customFormat="1" ht="14.25">
      <c r="A11" s="50" t="s">
        <v>36</v>
      </c>
      <c r="B11" s="51">
        <v>378.51</v>
      </c>
      <c r="C11" s="51">
        <v>41.48</v>
      </c>
      <c r="D11" s="51">
        <v>603</v>
      </c>
      <c r="E11" s="51">
        <v>64.45</v>
      </c>
      <c r="F11" s="51">
        <v>981.52</v>
      </c>
      <c r="G11" s="52">
        <v>53.11</v>
      </c>
    </row>
    <row r="12" spans="1:7" s="10" customFormat="1" ht="12.75">
      <c r="A12" s="53" t="s">
        <v>87</v>
      </c>
      <c r="B12" s="47">
        <v>20.38</v>
      </c>
      <c r="C12" s="47">
        <v>2.23</v>
      </c>
      <c r="D12" s="47">
        <v>37.82</v>
      </c>
      <c r="E12" s="47">
        <v>4.04</v>
      </c>
      <c r="F12" s="47">
        <v>58.2</v>
      </c>
      <c r="G12" s="97">
        <v>3.15</v>
      </c>
    </row>
    <row r="13" spans="1:7" s="10" customFormat="1" ht="12.75">
      <c r="A13" s="54" t="s">
        <v>88</v>
      </c>
      <c r="B13" s="55">
        <v>11.54</v>
      </c>
      <c r="C13" s="55">
        <v>1.26</v>
      </c>
      <c r="D13" s="55">
        <v>25.93</v>
      </c>
      <c r="E13" s="55">
        <v>2.77</v>
      </c>
      <c r="F13" s="55">
        <v>37.46</v>
      </c>
      <c r="G13" s="95">
        <v>2.03</v>
      </c>
    </row>
    <row r="14" spans="1:7" s="10" customFormat="1" ht="12.75">
      <c r="A14" s="54" t="s">
        <v>89</v>
      </c>
      <c r="B14" s="55">
        <v>31.54</v>
      </c>
      <c r="C14" s="55">
        <v>3.46</v>
      </c>
      <c r="D14" s="55">
        <v>34.78</v>
      </c>
      <c r="E14" s="55">
        <v>3.72</v>
      </c>
      <c r="F14" s="55">
        <v>66.32</v>
      </c>
      <c r="G14" s="95">
        <v>3.59</v>
      </c>
    </row>
    <row r="15" spans="1:7" s="10" customFormat="1" ht="12.75">
      <c r="A15" s="54" t="s">
        <v>91</v>
      </c>
      <c r="B15" s="55">
        <v>73.4</v>
      </c>
      <c r="C15" s="55">
        <v>8.04</v>
      </c>
      <c r="D15" s="55">
        <v>67.91</v>
      </c>
      <c r="E15" s="55">
        <v>7.26</v>
      </c>
      <c r="F15" s="55">
        <v>141.32</v>
      </c>
      <c r="G15" s="95">
        <v>7.65</v>
      </c>
    </row>
    <row r="16" spans="1:7" s="10" customFormat="1" ht="12.75">
      <c r="A16" s="54" t="s">
        <v>90</v>
      </c>
      <c r="B16" s="55">
        <v>143.33</v>
      </c>
      <c r="C16" s="55">
        <v>15.71</v>
      </c>
      <c r="D16" s="55">
        <v>211.4</v>
      </c>
      <c r="E16" s="55">
        <v>22.6</v>
      </c>
      <c r="F16" s="55">
        <v>354.73</v>
      </c>
      <c r="G16" s="95">
        <v>19.19</v>
      </c>
    </row>
    <row r="17" spans="1:7" s="10" customFormat="1" ht="12.75">
      <c r="A17" s="54" t="s">
        <v>92</v>
      </c>
      <c r="B17" s="55">
        <v>24.31</v>
      </c>
      <c r="C17" s="55">
        <v>2.66</v>
      </c>
      <c r="D17" s="55">
        <v>96.48</v>
      </c>
      <c r="E17" s="55">
        <v>10.31</v>
      </c>
      <c r="F17" s="55">
        <v>120.79</v>
      </c>
      <c r="G17" s="95">
        <v>6.54</v>
      </c>
    </row>
    <row r="18" spans="1:7" s="10" customFormat="1" ht="12.75">
      <c r="A18" s="54" t="s">
        <v>93</v>
      </c>
      <c r="B18" s="55">
        <v>18.37</v>
      </c>
      <c r="C18" s="55">
        <v>2.01</v>
      </c>
      <c r="D18" s="55">
        <v>50.29</v>
      </c>
      <c r="E18" s="55">
        <v>5.38</v>
      </c>
      <c r="F18" s="55">
        <v>68.66</v>
      </c>
      <c r="G18" s="95">
        <v>3.72</v>
      </c>
    </row>
    <row r="19" spans="1:7" s="10" customFormat="1" ht="12.75">
      <c r="A19" s="54" t="s">
        <v>94</v>
      </c>
      <c r="B19" s="55">
        <v>28.06</v>
      </c>
      <c r="C19" s="55">
        <v>3.08</v>
      </c>
      <c r="D19" s="55">
        <v>40.34</v>
      </c>
      <c r="E19" s="55">
        <v>4.31</v>
      </c>
      <c r="F19" s="55">
        <v>68.4</v>
      </c>
      <c r="G19" s="95">
        <v>3.7</v>
      </c>
    </row>
    <row r="20" spans="1:7" s="10" customFormat="1" ht="12.75">
      <c r="A20" s="58" t="s">
        <v>95</v>
      </c>
      <c r="B20" s="49">
        <v>27.58</v>
      </c>
      <c r="C20" s="49">
        <v>3.02</v>
      </c>
      <c r="D20" s="49">
        <v>38.05</v>
      </c>
      <c r="E20" s="49">
        <v>4.07</v>
      </c>
      <c r="F20" s="49">
        <v>65.64</v>
      </c>
      <c r="G20" s="96">
        <v>3.55</v>
      </c>
    </row>
    <row r="21" spans="1:7" s="10" customFormat="1" ht="14.25">
      <c r="A21" s="50" t="s">
        <v>6</v>
      </c>
      <c r="B21" s="51">
        <v>534.03</v>
      </c>
      <c r="C21" s="51">
        <v>58.52</v>
      </c>
      <c r="D21" s="51">
        <v>332.57</v>
      </c>
      <c r="E21" s="51">
        <v>35.55</v>
      </c>
      <c r="F21" s="51">
        <v>866.6</v>
      </c>
      <c r="G21" s="52">
        <v>46.89</v>
      </c>
    </row>
    <row r="22" spans="1:13" s="7" customFormat="1" ht="12.75">
      <c r="A22" s="50" t="s">
        <v>4</v>
      </c>
      <c r="B22" s="51">
        <v>86.84</v>
      </c>
      <c r="C22" s="51">
        <v>9.52</v>
      </c>
      <c r="D22" s="51">
        <v>115.06</v>
      </c>
      <c r="E22" s="51">
        <v>12.3</v>
      </c>
      <c r="F22" s="51">
        <v>201.9</v>
      </c>
      <c r="G22" s="52">
        <v>10.92</v>
      </c>
      <c r="I22" s="10"/>
      <c r="K22" s="10"/>
      <c r="M22" s="10"/>
    </row>
    <row r="23" spans="1:13" s="7" customFormat="1" ht="14.25">
      <c r="A23" s="50" t="s">
        <v>7</v>
      </c>
      <c r="B23" s="51">
        <v>447.19</v>
      </c>
      <c r="C23" s="51">
        <v>49</v>
      </c>
      <c r="D23" s="51">
        <v>217.51</v>
      </c>
      <c r="E23" s="51">
        <v>23.25</v>
      </c>
      <c r="F23" s="51">
        <v>664.7</v>
      </c>
      <c r="G23" s="52">
        <v>35.97</v>
      </c>
      <c r="I23" s="10"/>
      <c r="K23" s="10"/>
      <c r="M23" s="10"/>
    </row>
    <row r="24" spans="1:13" s="7" customFormat="1" ht="12.75">
      <c r="A24" s="50" t="s">
        <v>33</v>
      </c>
      <c r="B24" s="51">
        <v>33.39</v>
      </c>
      <c r="C24" s="51">
        <v>3.66</v>
      </c>
      <c r="D24" s="51">
        <v>27.75</v>
      </c>
      <c r="E24" s="51">
        <v>2.97</v>
      </c>
      <c r="F24" s="51">
        <v>61.14</v>
      </c>
      <c r="G24" s="52">
        <v>3.31</v>
      </c>
      <c r="I24" s="10"/>
      <c r="K24" s="10"/>
      <c r="M24" s="10"/>
    </row>
    <row r="25" spans="1:7" s="10" customFormat="1" ht="13.5" thickBot="1">
      <c r="A25" s="59" t="s">
        <v>34</v>
      </c>
      <c r="B25" s="60">
        <v>1.31</v>
      </c>
      <c r="C25" s="60">
        <v>0.14</v>
      </c>
      <c r="D25" s="60">
        <v>0.98</v>
      </c>
      <c r="E25" s="60">
        <v>0.11</v>
      </c>
      <c r="F25" s="60">
        <v>2.29</v>
      </c>
      <c r="G25" s="61">
        <v>0.12</v>
      </c>
    </row>
    <row r="26" spans="1:7" s="10" customFormat="1" ht="13.5" thickBot="1">
      <c r="A26" s="62" t="s">
        <v>5</v>
      </c>
      <c r="B26" s="63">
        <v>479.27</v>
      </c>
      <c r="C26" s="63">
        <v>52.52</v>
      </c>
      <c r="D26" s="63">
        <v>244.27</v>
      </c>
      <c r="E26" s="63">
        <v>26.11</v>
      </c>
      <c r="F26" s="63">
        <v>723.54</v>
      </c>
      <c r="G26" s="64">
        <v>39.15</v>
      </c>
    </row>
    <row r="27" spans="1:7" s="10" customFormat="1" ht="15" customHeight="1">
      <c r="A27" s="65" t="s">
        <v>58</v>
      </c>
      <c r="B27" s="66"/>
      <c r="C27" s="66"/>
      <c r="D27" s="66"/>
      <c r="E27" s="66"/>
      <c r="F27" s="66"/>
      <c r="G27" s="66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3" s="14" customFormat="1" ht="12.75" customHeight="1">
      <c r="A2" s="258"/>
      <c r="B2" s="259"/>
      <c r="C2" s="259"/>
    </row>
    <row r="3" spans="1:10" ht="15">
      <c r="A3" s="279" t="s">
        <v>162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57" t="s">
        <v>71</v>
      </c>
      <c r="B5" s="262" t="s">
        <v>39</v>
      </c>
      <c r="C5" s="263"/>
      <c r="D5" s="264"/>
      <c r="E5" s="262" t="s">
        <v>43</v>
      </c>
      <c r="F5" s="263"/>
      <c r="G5" s="264"/>
      <c r="H5" s="280" t="s">
        <v>97</v>
      </c>
      <c r="I5" s="255"/>
      <c r="J5" s="256"/>
    </row>
    <row r="6" spans="1:44" ht="13.5" thickBot="1">
      <c r="A6" s="281"/>
      <c r="B6" s="40">
        <v>2007</v>
      </c>
      <c r="C6" s="40">
        <v>2008</v>
      </c>
      <c r="D6" s="40">
        <v>2009</v>
      </c>
      <c r="E6" s="40">
        <v>2007</v>
      </c>
      <c r="F6" s="40">
        <v>2008</v>
      </c>
      <c r="G6" s="40">
        <v>2009</v>
      </c>
      <c r="H6" s="79">
        <v>2007</v>
      </c>
      <c r="I6" s="80">
        <v>2008</v>
      </c>
      <c r="J6" s="81">
        <v>2009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0" t="s">
        <v>65</v>
      </c>
      <c r="B7" s="71" t="s">
        <v>8</v>
      </c>
      <c r="C7" s="71" t="s">
        <v>8</v>
      </c>
      <c r="D7" s="71" t="s">
        <v>8</v>
      </c>
      <c r="E7" s="71" t="s">
        <v>8</v>
      </c>
      <c r="F7" s="71" t="s">
        <v>8</v>
      </c>
      <c r="G7" s="71" t="s">
        <v>8</v>
      </c>
      <c r="H7" s="72">
        <v>0.16</v>
      </c>
      <c r="I7" s="72">
        <v>0.14</v>
      </c>
      <c r="J7" s="73">
        <v>0.24</v>
      </c>
      <c r="M7" s="11"/>
    </row>
    <row r="8" spans="1:13" ht="12.75">
      <c r="A8" s="54" t="s">
        <v>66</v>
      </c>
      <c r="B8" s="55">
        <v>49099.86547673768</v>
      </c>
      <c r="C8" s="55">
        <v>37404.88</v>
      </c>
      <c r="D8" s="55">
        <v>37896.91</v>
      </c>
      <c r="E8" s="55">
        <v>48483.946248239896</v>
      </c>
      <c r="F8" s="55">
        <v>66321.87</v>
      </c>
      <c r="G8" s="55">
        <v>73927.06</v>
      </c>
      <c r="H8" s="56">
        <v>48765.05</v>
      </c>
      <c r="I8" s="56">
        <v>46045.09</v>
      </c>
      <c r="J8" s="57">
        <v>50302.4</v>
      </c>
      <c r="M8" s="11"/>
    </row>
    <row r="9" spans="1:13" ht="12.75">
      <c r="A9" s="54" t="s">
        <v>67</v>
      </c>
      <c r="B9" s="55">
        <v>26837.571880862164</v>
      </c>
      <c r="C9" s="55">
        <v>17037.19</v>
      </c>
      <c r="D9" s="55">
        <v>22187.87</v>
      </c>
      <c r="E9" s="55">
        <v>18097.84711447197</v>
      </c>
      <c r="F9" s="55">
        <v>22269.68</v>
      </c>
      <c r="G9" s="55">
        <v>26313.57</v>
      </c>
      <c r="H9" s="56">
        <v>22086.64</v>
      </c>
      <c r="I9" s="56">
        <v>18600.8</v>
      </c>
      <c r="J9" s="57">
        <v>23608.4</v>
      </c>
      <c r="M9" s="11"/>
    </row>
    <row r="10" spans="1:13" ht="12.75">
      <c r="A10" s="54" t="s">
        <v>68</v>
      </c>
      <c r="B10" s="55">
        <v>16958.87391080191</v>
      </c>
      <c r="C10" s="55">
        <v>12716.85</v>
      </c>
      <c r="D10" s="55">
        <v>14947.04</v>
      </c>
      <c r="E10" s="55">
        <v>13635.17925684485</v>
      </c>
      <c r="F10" s="55">
        <v>17967.12</v>
      </c>
      <c r="G10" s="55">
        <v>22845.95</v>
      </c>
      <c r="H10" s="56">
        <v>15152.11</v>
      </c>
      <c r="I10" s="56">
        <v>14285.7</v>
      </c>
      <c r="J10" s="57">
        <v>17666.42</v>
      </c>
      <c r="M10" s="11"/>
    </row>
    <row r="11" spans="1:13" s="8" customFormat="1" ht="12.75">
      <c r="A11" s="54" t="s">
        <v>69</v>
      </c>
      <c r="B11" s="55">
        <v>-9</v>
      </c>
      <c r="C11" s="55">
        <v>3</v>
      </c>
      <c r="D11" s="55">
        <v>29</v>
      </c>
      <c r="E11" s="55">
        <v>1</v>
      </c>
      <c r="F11" s="55">
        <v>-36</v>
      </c>
      <c r="G11" s="55">
        <v>71</v>
      </c>
      <c r="H11" s="56">
        <v>-4</v>
      </c>
      <c r="I11" s="56">
        <v>-16</v>
      </c>
      <c r="J11" s="57">
        <v>45</v>
      </c>
      <c r="M11" s="11"/>
    </row>
    <row r="12" spans="1:13" s="8" customFormat="1" ht="13.5" thickBot="1">
      <c r="A12" s="74" t="s">
        <v>70</v>
      </c>
      <c r="B12" s="75">
        <v>157</v>
      </c>
      <c r="C12" s="75">
        <v>134</v>
      </c>
      <c r="D12" s="75">
        <v>148</v>
      </c>
      <c r="E12" s="75">
        <v>133</v>
      </c>
      <c r="F12" s="75">
        <v>124</v>
      </c>
      <c r="G12" s="75">
        <v>115</v>
      </c>
      <c r="H12" s="76">
        <v>145</v>
      </c>
      <c r="I12" s="76">
        <v>130</v>
      </c>
      <c r="J12" s="77">
        <v>133</v>
      </c>
      <c r="M12" s="11"/>
    </row>
    <row r="13" spans="1:10" s="8" customFormat="1" ht="14.25">
      <c r="A13" s="126" t="s">
        <v>166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6"/>
  <sheetViews>
    <sheetView showGridLines="0" view="pageBreakPreview" zoomScale="60" zoomScaleNormal="75" workbookViewId="0" topLeftCell="A31">
      <selection activeCell="K4" sqref="K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282" t="s">
        <v>55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83" t="s">
        <v>167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6" ht="13.5" thickBot="1">
      <c r="A4" s="134"/>
      <c r="B4" s="134"/>
      <c r="C4" s="134"/>
      <c r="D4" s="134"/>
      <c r="E4" s="134"/>
      <c r="F4" s="134"/>
    </row>
    <row r="5" spans="1:10" ht="12.75" customHeight="1">
      <c r="A5" s="286" t="s">
        <v>124</v>
      </c>
      <c r="B5" s="288"/>
      <c r="C5" s="290" t="s">
        <v>125</v>
      </c>
      <c r="D5" s="290" t="s">
        <v>126</v>
      </c>
      <c r="E5" s="284" t="s">
        <v>122</v>
      </c>
      <c r="F5" s="284"/>
      <c r="G5" s="284" t="s">
        <v>123</v>
      </c>
      <c r="H5" s="284"/>
      <c r="I5" s="284" t="s">
        <v>1</v>
      </c>
      <c r="J5" s="285"/>
    </row>
    <row r="6" spans="1:10" ht="13.5" customHeight="1" thickBot="1">
      <c r="A6" s="287"/>
      <c r="B6" s="289"/>
      <c r="C6" s="291"/>
      <c r="D6" s="291"/>
      <c r="E6" s="166" t="s">
        <v>127</v>
      </c>
      <c r="F6" s="166" t="s">
        <v>128</v>
      </c>
      <c r="G6" s="166" t="s">
        <v>127</v>
      </c>
      <c r="H6" s="166" t="s">
        <v>128</v>
      </c>
      <c r="I6" s="166" t="s">
        <v>127</v>
      </c>
      <c r="J6" s="167" t="s">
        <v>128</v>
      </c>
    </row>
    <row r="7" spans="1:10" ht="13.5" customHeight="1">
      <c r="A7" s="162" t="s">
        <v>129</v>
      </c>
      <c r="B7" s="135" t="s">
        <v>168</v>
      </c>
      <c r="C7" s="140">
        <v>84</v>
      </c>
      <c r="D7" s="141">
        <v>7</v>
      </c>
      <c r="E7" s="201">
        <v>0</v>
      </c>
      <c r="F7" s="201">
        <v>0</v>
      </c>
      <c r="G7" s="201">
        <v>239.16</v>
      </c>
      <c r="H7" s="201">
        <v>300</v>
      </c>
      <c r="I7" s="201">
        <v>239.16</v>
      </c>
      <c r="J7" s="202">
        <v>300</v>
      </c>
    </row>
    <row r="8" spans="1:10" ht="12.75">
      <c r="A8" s="162" t="s">
        <v>129</v>
      </c>
      <c r="B8" s="135" t="s">
        <v>131</v>
      </c>
      <c r="C8" s="142">
        <v>92</v>
      </c>
      <c r="D8" s="143">
        <v>8</v>
      </c>
      <c r="E8" s="203">
        <v>0.87</v>
      </c>
      <c r="F8" s="203">
        <v>4.6</v>
      </c>
      <c r="G8" s="203">
        <v>444.54</v>
      </c>
      <c r="H8" s="203">
        <v>518</v>
      </c>
      <c r="I8" s="203">
        <v>445.41</v>
      </c>
      <c r="J8" s="204">
        <v>522.1</v>
      </c>
    </row>
    <row r="9" spans="1:10" s="3" customFormat="1" ht="12.75">
      <c r="A9" s="162" t="s">
        <v>129</v>
      </c>
      <c r="B9" s="135" t="s">
        <v>132</v>
      </c>
      <c r="C9" s="142">
        <v>116</v>
      </c>
      <c r="D9" s="143">
        <v>14</v>
      </c>
      <c r="E9" s="203">
        <v>85.8</v>
      </c>
      <c r="F9" s="203">
        <v>103.74</v>
      </c>
      <c r="G9" s="203">
        <v>1238.31</v>
      </c>
      <c r="H9" s="203">
        <v>1284</v>
      </c>
      <c r="I9" s="203">
        <v>1324.11</v>
      </c>
      <c r="J9" s="204">
        <v>1388.02</v>
      </c>
    </row>
    <row r="10" spans="1:10" ht="12.75">
      <c r="A10" s="162" t="s">
        <v>133</v>
      </c>
      <c r="B10" s="135" t="s">
        <v>169</v>
      </c>
      <c r="C10" s="142">
        <v>10</v>
      </c>
      <c r="D10" s="143">
        <v>3</v>
      </c>
      <c r="E10" s="203">
        <v>0</v>
      </c>
      <c r="F10" s="203">
        <v>0</v>
      </c>
      <c r="G10" s="203">
        <v>32.04</v>
      </c>
      <c r="H10" s="203">
        <v>33</v>
      </c>
      <c r="I10" s="203">
        <v>32.04</v>
      </c>
      <c r="J10" s="204">
        <v>33.33</v>
      </c>
    </row>
    <row r="11" spans="1:10" ht="12.75">
      <c r="A11" s="162" t="s">
        <v>133</v>
      </c>
      <c r="B11" s="135" t="s">
        <v>170</v>
      </c>
      <c r="C11" s="142">
        <v>27</v>
      </c>
      <c r="D11" s="143">
        <v>5</v>
      </c>
      <c r="E11" s="203">
        <v>0</v>
      </c>
      <c r="F11" s="203">
        <v>0</v>
      </c>
      <c r="G11" s="203">
        <v>126.64</v>
      </c>
      <c r="H11" s="203">
        <v>124</v>
      </c>
      <c r="I11" s="203">
        <v>126.64</v>
      </c>
      <c r="J11" s="204">
        <v>124.2</v>
      </c>
    </row>
    <row r="12" spans="1:10" s="3" customFormat="1" ht="12.75">
      <c r="A12" s="162" t="s">
        <v>133</v>
      </c>
      <c r="B12" s="135" t="s">
        <v>130</v>
      </c>
      <c r="C12" s="142">
        <v>146</v>
      </c>
      <c r="D12" s="143">
        <v>8</v>
      </c>
      <c r="E12" s="203">
        <v>0</v>
      </c>
      <c r="F12" s="203">
        <v>0</v>
      </c>
      <c r="G12" s="203">
        <v>896.28</v>
      </c>
      <c r="H12" s="203">
        <v>1004</v>
      </c>
      <c r="I12" s="203">
        <v>896.28</v>
      </c>
      <c r="J12" s="204">
        <v>1003.75</v>
      </c>
    </row>
    <row r="13" spans="1:10" ht="12.75">
      <c r="A13" s="162" t="s">
        <v>133</v>
      </c>
      <c r="B13" s="135" t="s">
        <v>131</v>
      </c>
      <c r="C13" s="142">
        <v>110</v>
      </c>
      <c r="D13" s="143">
        <v>7</v>
      </c>
      <c r="E13" s="203">
        <v>0</v>
      </c>
      <c r="F13" s="203">
        <v>0</v>
      </c>
      <c r="G13" s="203">
        <v>1120.67</v>
      </c>
      <c r="H13" s="203">
        <v>1069</v>
      </c>
      <c r="I13" s="203">
        <v>1120.67</v>
      </c>
      <c r="J13" s="204">
        <v>1068.57</v>
      </c>
    </row>
    <row r="14" spans="1:10" ht="12.75">
      <c r="A14" s="162" t="s">
        <v>133</v>
      </c>
      <c r="B14" s="135" t="s">
        <v>132</v>
      </c>
      <c r="C14" s="142">
        <v>128</v>
      </c>
      <c r="D14" s="143">
        <v>19</v>
      </c>
      <c r="E14" s="203">
        <v>20.78</v>
      </c>
      <c r="F14" s="203">
        <v>47.16</v>
      </c>
      <c r="G14" s="203">
        <v>2275.03</v>
      </c>
      <c r="H14" s="203">
        <v>1718</v>
      </c>
      <c r="I14" s="203">
        <v>2295.81</v>
      </c>
      <c r="J14" s="204">
        <v>1765.05</v>
      </c>
    </row>
    <row r="15" spans="1:10" ht="12.75">
      <c r="A15" s="162" t="s">
        <v>171</v>
      </c>
      <c r="B15" s="135" t="s">
        <v>134</v>
      </c>
      <c r="C15" s="142">
        <v>55</v>
      </c>
      <c r="D15" s="143">
        <v>5</v>
      </c>
      <c r="E15" s="203">
        <v>0</v>
      </c>
      <c r="F15" s="203">
        <v>0</v>
      </c>
      <c r="G15" s="203">
        <v>97.38</v>
      </c>
      <c r="H15" s="203">
        <v>165</v>
      </c>
      <c r="I15" s="203">
        <v>97.38</v>
      </c>
      <c r="J15" s="204">
        <v>165</v>
      </c>
    </row>
    <row r="16" spans="1:10" ht="12.75">
      <c r="A16" s="162" t="s">
        <v>171</v>
      </c>
      <c r="B16" s="135" t="s">
        <v>172</v>
      </c>
      <c r="C16" s="142">
        <v>90</v>
      </c>
      <c r="D16" s="143">
        <v>4</v>
      </c>
      <c r="E16" s="203">
        <v>0</v>
      </c>
      <c r="F16" s="203">
        <v>0</v>
      </c>
      <c r="G16" s="203">
        <v>155.46</v>
      </c>
      <c r="H16" s="203">
        <v>248</v>
      </c>
      <c r="I16" s="203">
        <v>155.46</v>
      </c>
      <c r="J16" s="204">
        <v>247.5</v>
      </c>
    </row>
    <row r="17" spans="1:10" ht="12.75">
      <c r="A17" s="162" t="s">
        <v>171</v>
      </c>
      <c r="B17" s="135" t="s">
        <v>130</v>
      </c>
      <c r="C17" s="142">
        <v>114</v>
      </c>
      <c r="D17" s="143">
        <v>7</v>
      </c>
      <c r="E17" s="203">
        <v>0</v>
      </c>
      <c r="F17" s="203">
        <v>0</v>
      </c>
      <c r="G17" s="203">
        <v>394.33</v>
      </c>
      <c r="H17" s="203">
        <v>407</v>
      </c>
      <c r="I17" s="203">
        <v>394.33</v>
      </c>
      <c r="J17" s="204">
        <v>407.14</v>
      </c>
    </row>
    <row r="18" spans="1:10" s="3" customFormat="1" ht="12.75">
      <c r="A18" s="162" t="s">
        <v>171</v>
      </c>
      <c r="B18" s="135" t="s">
        <v>131</v>
      </c>
      <c r="C18" s="142">
        <v>43</v>
      </c>
      <c r="D18" s="143">
        <v>5</v>
      </c>
      <c r="E18" s="203">
        <v>0</v>
      </c>
      <c r="F18" s="203">
        <v>0</v>
      </c>
      <c r="G18" s="203">
        <v>320.59</v>
      </c>
      <c r="H18" s="203">
        <v>241</v>
      </c>
      <c r="I18" s="203">
        <v>320.59</v>
      </c>
      <c r="J18" s="204">
        <v>240.8</v>
      </c>
    </row>
    <row r="19" spans="1:10" ht="12.75">
      <c r="A19" s="162" t="s">
        <v>171</v>
      </c>
      <c r="B19" s="135" t="s">
        <v>132</v>
      </c>
      <c r="C19" s="142">
        <v>30</v>
      </c>
      <c r="D19" s="143">
        <v>7</v>
      </c>
      <c r="E19" s="203">
        <v>4.85</v>
      </c>
      <c r="F19" s="203">
        <v>4.54</v>
      </c>
      <c r="G19" s="203">
        <v>481.82</v>
      </c>
      <c r="H19" s="203">
        <v>441</v>
      </c>
      <c r="I19" s="203">
        <v>486.67</v>
      </c>
      <c r="J19" s="204">
        <v>445.97</v>
      </c>
    </row>
    <row r="20" spans="1:10" ht="12.75">
      <c r="A20" s="162" t="s">
        <v>173</v>
      </c>
      <c r="B20" s="135" t="s">
        <v>134</v>
      </c>
      <c r="C20" s="142">
        <v>26</v>
      </c>
      <c r="D20" s="143">
        <v>5</v>
      </c>
      <c r="E20" s="203">
        <v>0</v>
      </c>
      <c r="F20" s="203">
        <v>0</v>
      </c>
      <c r="G20" s="203">
        <v>18.57</v>
      </c>
      <c r="H20" s="203">
        <v>42</v>
      </c>
      <c r="I20" s="203">
        <v>18.57</v>
      </c>
      <c r="J20" s="204">
        <v>41.6</v>
      </c>
    </row>
    <row r="21" spans="1:10" s="3" customFormat="1" ht="12.75">
      <c r="A21" s="162" t="s">
        <v>173</v>
      </c>
      <c r="B21" s="135" t="s">
        <v>172</v>
      </c>
      <c r="C21" s="142">
        <v>14</v>
      </c>
      <c r="D21" s="143">
        <v>6</v>
      </c>
      <c r="E21" s="203">
        <v>0</v>
      </c>
      <c r="F21" s="203">
        <v>0</v>
      </c>
      <c r="G21" s="203">
        <v>30.77</v>
      </c>
      <c r="H21" s="203">
        <v>42</v>
      </c>
      <c r="I21" s="203">
        <v>30.77</v>
      </c>
      <c r="J21" s="204">
        <v>42</v>
      </c>
    </row>
    <row r="22" spans="1:10" s="3" customFormat="1" ht="12.75">
      <c r="A22" s="162" t="s">
        <v>173</v>
      </c>
      <c r="B22" s="135" t="s">
        <v>130</v>
      </c>
      <c r="C22" s="142">
        <v>68</v>
      </c>
      <c r="D22" s="144">
        <v>6</v>
      </c>
      <c r="E22" s="203">
        <v>5.67</v>
      </c>
      <c r="F22" s="203">
        <v>11.33</v>
      </c>
      <c r="G22" s="203">
        <v>400.52</v>
      </c>
      <c r="H22" s="203">
        <v>329</v>
      </c>
      <c r="I22" s="203">
        <v>406.19</v>
      </c>
      <c r="J22" s="204">
        <v>340</v>
      </c>
    </row>
    <row r="23" spans="1:10" s="3" customFormat="1" ht="12.75">
      <c r="A23" s="162" t="s">
        <v>173</v>
      </c>
      <c r="B23" s="135" t="s">
        <v>174</v>
      </c>
      <c r="C23" s="142">
        <v>28</v>
      </c>
      <c r="D23" s="205">
        <v>5</v>
      </c>
      <c r="E23" s="203">
        <v>0</v>
      </c>
      <c r="F23" s="203">
        <v>0</v>
      </c>
      <c r="G23" s="203">
        <v>242.18</v>
      </c>
      <c r="H23" s="203">
        <v>218</v>
      </c>
      <c r="I23" s="203">
        <v>242.18</v>
      </c>
      <c r="J23" s="204">
        <v>218.4</v>
      </c>
    </row>
    <row r="24" spans="1:10" s="3" customFormat="1" ht="12.75">
      <c r="A24" s="162" t="s">
        <v>135</v>
      </c>
      <c r="B24" s="135" t="s">
        <v>134</v>
      </c>
      <c r="C24" s="142">
        <v>3412</v>
      </c>
      <c r="D24" s="144">
        <v>123</v>
      </c>
      <c r="E24" s="203">
        <v>0</v>
      </c>
      <c r="F24" s="203">
        <v>0</v>
      </c>
      <c r="G24" s="203">
        <v>3657.65</v>
      </c>
      <c r="H24" s="203">
        <v>6158</v>
      </c>
      <c r="I24" s="203">
        <v>3657.65</v>
      </c>
      <c r="J24" s="204">
        <v>6158.24</v>
      </c>
    </row>
    <row r="25" spans="1:10" s="3" customFormat="1" ht="12.75">
      <c r="A25" s="162" t="s">
        <v>135</v>
      </c>
      <c r="B25" s="135" t="s">
        <v>172</v>
      </c>
      <c r="C25" s="142">
        <v>289</v>
      </c>
      <c r="D25" s="144">
        <v>13</v>
      </c>
      <c r="E25" s="203">
        <v>8.03</v>
      </c>
      <c r="F25" s="203">
        <v>22.23</v>
      </c>
      <c r="G25" s="203">
        <v>621.15</v>
      </c>
      <c r="H25" s="203">
        <v>867</v>
      </c>
      <c r="I25" s="203">
        <v>629.18</v>
      </c>
      <c r="J25" s="204">
        <v>889.23</v>
      </c>
    </row>
    <row r="26" spans="1:10" s="3" customFormat="1" ht="12.75">
      <c r="A26" s="162" t="s">
        <v>135</v>
      </c>
      <c r="B26" s="135" t="s">
        <v>175</v>
      </c>
      <c r="C26" s="142">
        <v>296</v>
      </c>
      <c r="D26" s="146">
        <v>9</v>
      </c>
      <c r="E26" s="206">
        <v>0</v>
      </c>
      <c r="F26" s="206">
        <v>0</v>
      </c>
      <c r="G26" s="206">
        <v>1007.5</v>
      </c>
      <c r="H26" s="206">
        <v>1020</v>
      </c>
      <c r="I26" s="206">
        <v>1007.5</v>
      </c>
      <c r="J26" s="207">
        <v>1019.56</v>
      </c>
    </row>
    <row r="27" spans="1:10" s="3" customFormat="1" ht="12.75">
      <c r="A27" s="163" t="s">
        <v>136</v>
      </c>
      <c r="B27" s="148"/>
      <c r="C27" s="148">
        <v>5178</v>
      </c>
      <c r="D27" s="149">
        <v>266</v>
      </c>
      <c r="E27" s="148">
        <v>125.99</v>
      </c>
      <c r="F27" s="148">
        <v>193.6</v>
      </c>
      <c r="G27" s="148">
        <v>13800.6</v>
      </c>
      <c r="H27" s="148">
        <v>16228</v>
      </c>
      <c r="I27" s="148">
        <v>13926.59</v>
      </c>
      <c r="J27" s="148">
        <v>16420.47</v>
      </c>
    </row>
    <row r="28" spans="1:10" ht="12.75">
      <c r="A28" s="162" t="s">
        <v>129</v>
      </c>
      <c r="B28" s="135" t="s">
        <v>175</v>
      </c>
      <c r="C28" s="155">
        <v>122</v>
      </c>
      <c r="D28" s="144">
        <v>32</v>
      </c>
      <c r="E28" s="208">
        <v>161.07</v>
      </c>
      <c r="F28" s="208">
        <v>197.71</v>
      </c>
      <c r="G28" s="208">
        <v>2067.81</v>
      </c>
      <c r="H28" s="208">
        <v>1628</v>
      </c>
      <c r="I28" s="208">
        <v>2228.88</v>
      </c>
      <c r="J28" s="209">
        <v>1825.65</v>
      </c>
    </row>
    <row r="29" spans="1:10" s="3" customFormat="1" ht="12.75">
      <c r="A29" s="162" t="s">
        <v>129</v>
      </c>
      <c r="B29" s="135" t="s">
        <v>137</v>
      </c>
      <c r="C29" s="142">
        <v>35</v>
      </c>
      <c r="D29" s="144">
        <v>17</v>
      </c>
      <c r="E29" s="203">
        <v>123.98</v>
      </c>
      <c r="F29" s="203">
        <v>129.01</v>
      </c>
      <c r="G29" s="203">
        <v>841.4</v>
      </c>
      <c r="H29" s="203">
        <v>941</v>
      </c>
      <c r="I29" s="203">
        <v>965.37</v>
      </c>
      <c r="J29" s="204">
        <v>1069.89</v>
      </c>
    </row>
    <row r="30" spans="1:10" ht="12.75">
      <c r="A30" s="162" t="s">
        <v>171</v>
      </c>
      <c r="B30" s="135" t="s">
        <v>131</v>
      </c>
      <c r="C30" s="142">
        <v>10</v>
      </c>
      <c r="D30" s="144">
        <v>7</v>
      </c>
      <c r="E30" s="203">
        <v>2.82</v>
      </c>
      <c r="F30" s="203">
        <v>2.86</v>
      </c>
      <c r="G30" s="203">
        <v>232.27</v>
      </c>
      <c r="H30" s="203">
        <v>177</v>
      </c>
      <c r="I30" s="203">
        <v>235.09</v>
      </c>
      <c r="J30" s="204">
        <v>180</v>
      </c>
    </row>
    <row r="31" spans="1:10" s="3" customFormat="1" ht="12.75">
      <c r="A31" s="162" t="s">
        <v>171</v>
      </c>
      <c r="B31" s="135" t="s">
        <v>132</v>
      </c>
      <c r="C31" s="142">
        <v>18</v>
      </c>
      <c r="D31" s="144">
        <v>7</v>
      </c>
      <c r="E31" s="203">
        <v>5.07</v>
      </c>
      <c r="F31" s="203">
        <v>5.14</v>
      </c>
      <c r="G31" s="203">
        <v>296.99</v>
      </c>
      <c r="H31" s="203">
        <v>255</v>
      </c>
      <c r="I31" s="203">
        <v>302.07</v>
      </c>
      <c r="J31" s="204">
        <v>259.71</v>
      </c>
    </row>
    <row r="32" spans="1:10" s="3" customFormat="1" ht="12.75">
      <c r="A32" s="162" t="s">
        <v>173</v>
      </c>
      <c r="B32" s="135" t="s">
        <v>132</v>
      </c>
      <c r="C32" s="142">
        <v>10</v>
      </c>
      <c r="D32" s="144">
        <v>6</v>
      </c>
      <c r="E32" s="203">
        <v>5.76</v>
      </c>
      <c r="F32" s="203">
        <v>6.33</v>
      </c>
      <c r="G32" s="203">
        <v>188.24</v>
      </c>
      <c r="H32" s="203">
        <v>160</v>
      </c>
      <c r="I32" s="203">
        <v>194.01</v>
      </c>
      <c r="J32" s="204">
        <v>166.33</v>
      </c>
    </row>
    <row r="33" spans="1:10" s="3" customFormat="1" ht="12.75">
      <c r="A33" s="162" t="s">
        <v>135</v>
      </c>
      <c r="B33" s="135" t="s">
        <v>132</v>
      </c>
      <c r="C33" s="145">
        <v>51</v>
      </c>
      <c r="D33" s="146">
        <v>10</v>
      </c>
      <c r="E33" s="210">
        <v>20.74</v>
      </c>
      <c r="F33" s="210">
        <v>20.4</v>
      </c>
      <c r="G33" s="210">
        <v>1020.96</v>
      </c>
      <c r="H33" s="210">
        <v>923</v>
      </c>
      <c r="I33" s="210">
        <v>1041.7</v>
      </c>
      <c r="J33" s="207">
        <v>943.5</v>
      </c>
    </row>
    <row r="34" spans="1:10" s="3" customFormat="1" ht="18.75" customHeight="1">
      <c r="A34" s="163" t="s">
        <v>138</v>
      </c>
      <c r="B34" s="148"/>
      <c r="C34" s="211">
        <v>247</v>
      </c>
      <c r="D34" s="149">
        <v>79</v>
      </c>
      <c r="E34" s="212">
        <v>319.44</v>
      </c>
      <c r="F34" s="212">
        <v>361.45</v>
      </c>
      <c r="G34" s="212">
        <v>4647.67</v>
      </c>
      <c r="H34" s="212">
        <v>4084</v>
      </c>
      <c r="I34" s="212">
        <v>4967.12</v>
      </c>
      <c r="J34" s="211">
        <v>4445.09</v>
      </c>
    </row>
    <row r="35" spans="1:10" ht="12.75">
      <c r="A35" s="163" t="s">
        <v>139</v>
      </c>
      <c r="B35" s="148"/>
      <c r="C35" s="148">
        <v>5425</v>
      </c>
      <c r="D35" s="149">
        <v>345</v>
      </c>
      <c r="E35" s="148">
        <v>445.44</v>
      </c>
      <c r="F35" s="148">
        <v>555.06</v>
      </c>
      <c r="G35" s="148">
        <v>18448.27</v>
      </c>
      <c r="H35" s="148">
        <v>20312</v>
      </c>
      <c r="I35" s="148">
        <v>18893.71</v>
      </c>
      <c r="J35" s="148">
        <v>20865.56</v>
      </c>
    </row>
    <row r="36" spans="1:10" ht="12.75">
      <c r="A36" s="162" t="s">
        <v>129</v>
      </c>
      <c r="B36" s="136" t="s">
        <v>140</v>
      </c>
      <c r="C36" s="155">
        <v>27</v>
      </c>
      <c r="D36" s="156">
        <v>4</v>
      </c>
      <c r="E36" s="208">
        <v>0</v>
      </c>
      <c r="F36" s="208">
        <v>0</v>
      </c>
      <c r="G36" s="208">
        <v>47.85</v>
      </c>
      <c r="H36" s="208">
        <v>54</v>
      </c>
      <c r="I36" s="208">
        <v>47.85</v>
      </c>
      <c r="J36" s="209">
        <v>54</v>
      </c>
    </row>
    <row r="37" spans="1:10" ht="12.75">
      <c r="A37" s="162" t="s">
        <v>129</v>
      </c>
      <c r="B37" s="136" t="s">
        <v>130</v>
      </c>
      <c r="C37" s="142">
        <v>197</v>
      </c>
      <c r="D37" s="144">
        <v>9</v>
      </c>
      <c r="E37" s="203">
        <v>0</v>
      </c>
      <c r="F37" s="203">
        <v>0</v>
      </c>
      <c r="G37" s="203">
        <v>598.1</v>
      </c>
      <c r="H37" s="203">
        <v>591</v>
      </c>
      <c r="I37" s="203">
        <v>598.1</v>
      </c>
      <c r="J37" s="204">
        <v>591</v>
      </c>
    </row>
    <row r="38" spans="1:10" ht="12.75">
      <c r="A38" s="162" t="s">
        <v>129</v>
      </c>
      <c r="B38" s="136" t="s">
        <v>131</v>
      </c>
      <c r="C38" s="142">
        <v>425</v>
      </c>
      <c r="D38" s="144">
        <v>33</v>
      </c>
      <c r="E38" s="203">
        <v>0</v>
      </c>
      <c r="F38" s="203">
        <v>0</v>
      </c>
      <c r="G38" s="203">
        <v>1995.75</v>
      </c>
      <c r="H38" s="203">
        <v>1970</v>
      </c>
      <c r="I38" s="203">
        <v>1995.75</v>
      </c>
      <c r="J38" s="204">
        <v>1970.45</v>
      </c>
    </row>
    <row r="39" spans="1:10" ht="12.75">
      <c r="A39" s="162" t="s">
        <v>129</v>
      </c>
      <c r="B39" s="136" t="s">
        <v>132</v>
      </c>
      <c r="C39" s="142">
        <v>175</v>
      </c>
      <c r="D39" s="144">
        <v>16</v>
      </c>
      <c r="E39" s="203">
        <v>0</v>
      </c>
      <c r="F39" s="203">
        <v>0</v>
      </c>
      <c r="G39" s="203">
        <v>1102.68</v>
      </c>
      <c r="H39" s="203">
        <v>984</v>
      </c>
      <c r="I39" s="203">
        <v>1102.68</v>
      </c>
      <c r="J39" s="204">
        <v>984.38</v>
      </c>
    </row>
    <row r="40" spans="1:10" ht="12.75">
      <c r="A40" s="162" t="s">
        <v>133</v>
      </c>
      <c r="B40" s="136" t="s">
        <v>176</v>
      </c>
      <c r="C40" s="142">
        <v>21</v>
      </c>
      <c r="D40" s="144">
        <v>2</v>
      </c>
      <c r="E40" s="203">
        <v>0</v>
      </c>
      <c r="F40" s="203">
        <v>0</v>
      </c>
      <c r="G40" s="203">
        <v>87.5</v>
      </c>
      <c r="H40" s="203">
        <v>126</v>
      </c>
      <c r="I40" s="203">
        <v>87.5</v>
      </c>
      <c r="J40" s="204">
        <v>126</v>
      </c>
    </row>
    <row r="41" spans="1:10" ht="12.75">
      <c r="A41" s="162" t="s">
        <v>133</v>
      </c>
      <c r="B41" s="136" t="s">
        <v>130</v>
      </c>
      <c r="C41" s="142">
        <v>119</v>
      </c>
      <c r="D41" s="144">
        <v>6</v>
      </c>
      <c r="E41" s="203">
        <v>0</v>
      </c>
      <c r="F41" s="203">
        <v>0</v>
      </c>
      <c r="G41" s="203">
        <v>1018.55</v>
      </c>
      <c r="H41" s="203">
        <v>1190</v>
      </c>
      <c r="I41" s="203">
        <v>1018.55</v>
      </c>
      <c r="J41" s="204">
        <v>1190</v>
      </c>
    </row>
    <row r="42" spans="1:10" ht="12.75">
      <c r="A42" s="162" t="s">
        <v>133</v>
      </c>
      <c r="B42" s="136" t="s">
        <v>131</v>
      </c>
      <c r="C42" s="142">
        <v>100</v>
      </c>
      <c r="D42" s="144">
        <v>6</v>
      </c>
      <c r="E42" s="203">
        <v>0</v>
      </c>
      <c r="F42" s="203">
        <v>0</v>
      </c>
      <c r="G42" s="203">
        <v>933.7</v>
      </c>
      <c r="H42" s="203">
        <v>1117</v>
      </c>
      <c r="I42" s="203">
        <v>933.7</v>
      </c>
      <c r="J42" s="204">
        <v>1116.67</v>
      </c>
    </row>
    <row r="43" spans="1:10" ht="12.75">
      <c r="A43" s="162" t="s">
        <v>133</v>
      </c>
      <c r="B43" s="136" t="s">
        <v>177</v>
      </c>
      <c r="C43" s="142">
        <v>21</v>
      </c>
      <c r="D43" s="144">
        <v>8</v>
      </c>
      <c r="E43" s="203">
        <v>0</v>
      </c>
      <c r="F43" s="203">
        <v>0</v>
      </c>
      <c r="G43" s="203">
        <v>167.83</v>
      </c>
      <c r="H43" s="203">
        <v>260</v>
      </c>
      <c r="I43" s="203">
        <v>167.83</v>
      </c>
      <c r="J43" s="204">
        <v>259.88</v>
      </c>
    </row>
    <row r="44" spans="1:10" ht="12.75">
      <c r="A44" s="162" t="s">
        <v>171</v>
      </c>
      <c r="B44" s="136" t="s">
        <v>176</v>
      </c>
      <c r="C44" s="142">
        <v>180</v>
      </c>
      <c r="D44" s="144">
        <v>6</v>
      </c>
      <c r="E44" s="203">
        <v>59.2</v>
      </c>
      <c r="F44" s="203">
        <v>60</v>
      </c>
      <c r="G44" s="203">
        <v>361.5</v>
      </c>
      <c r="H44" s="203">
        <v>510</v>
      </c>
      <c r="I44" s="203">
        <v>420.7</v>
      </c>
      <c r="J44" s="204">
        <v>570</v>
      </c>
    </row>
    <row r="45" spans="1:10" ht="12.75">
      <c r="A45" s="162" t="s">
        <v>171</v>
      </c>
      <c r="B45" s="136" t="s">
        <v>130</v>
      </c>
      <c r="C45" s="142">
        <v>108</v>
      </c>
      <c r="D45" s="144">
        <v>6</v>
      </c>
      <c r="E45" s="203">
        <v>0</v>
      </c>
      <c r="F45" s="203">
        <v>0</v>
      </c>
      <c r="G45" s="203">
        <v>300.4</v>
      </c>
      <c r="H45" s="203">
        <v>396</v>
      </c>
      <c r="I45" s="203">
        <v>300.4</v>
      </c>
      <c r="J45" s="204">
        <v>396</v>
      </c>
    </row>
    <row r="46" spans="1:10" ht="12.75">
      <c r="A46" s="162" t="s">
        <v>171</v>
      </c>
      <c r="B46" s="136" t="s">
        <v>131</v>
      </c>
      <c r="C46" s="142">
        <v>21</v>
      </c>
      <c r="D46" s="144">
        <v>3</v>
      </c>
      <c r="E46" s="203">
        <v>0</v>
      </c>
      <c r="F46" s="203">
        <v>0</v>
      </c>
      <c r="G46" s="203">
        <v>143.85</v>
      </c>
      <c r="H46" s="203">
        <v>175</v>
      </c>
      <c r="I46" s="203">
        <v>143.85</v>
      </c>
      <c r="J46" s="204">
        <v>175</v>
      </c>
    </row>
    <row r="47" spans="1:10" ht="12.75">
      <c r="A47" s="162" t="s">
        <v>171</v>
      </c>
      <c r="B47" s="135" t="s">
        <v>132</v>
      </c>
      <c r="C47" s="142">
        <v>21</v>
      </c>
      <c r="D47" s="144">
        <v>6</v>
      </c>
      <c r="E47" s="203">
        <v>0</v>
      </c>
      <c r="F47" s="203">
        <v>0</v>
      </c>
      <c r="G47" s="203">
        <v>223.07</v>
      </c>
      <c r="H47" s="203">
        <v>217</v>
      </c>
      <c r="I47" s="203">
        <v>223.07</v>
      </c>
      <c r="J47" s="204">
        <v>217</v>
      </c>
    </row>
    <row r="48" spans="1:10" ht="12.75">
      <c r="A48" s="162" t="s">
        <v>135</v>
      </c>
      <c r="B48" s="136" t="s">
        <v>134</v>
      </c>
      <c r="C48" s="142">
        <v>236</v>
      </c>
      <c r="D48" s="144">
        <v>5</v>
      </c>
      <c r="E48" s="203">
        <v>0</v>
      </c>
      <c r="F48" s="203">
        <v>0</v>
      </c>
      <c r="G48" s="203">
        <v>113.04</v>
      </c>
      <c r="H48" s="203">
        <v>283</v>
      </c>
      <c r="I48" s="203">
        <v>113.04</v>
      </c>
      <c r="J48" s="204">
        <v>283.2</v>
      </c>
    </row>
    <row r="49" spans="1:10" ht="12.75">
      <c r="A49" s="162" t="s">
        <v>135</v>
      </c>
      <c r="B49" s="136" t="s">
        <v>140</v>
      </c>
      <c r="C49" s="142">
        <v>1192</v>
      </c>
      <c r="D49" s="144">
        <v>50</v>
      </c>
      <c r="E49" s="203">
        <v>34.12</v>
      </c>
      <c r="F49" s="203">
        <v>47.68</v>
      </c>
      <c r="G49" s="203">
        <v>1271.9</v>
      </c>
      <c r="H49" s="203">
        <v>2289</v>
      </c>
      <c r="I49" s="203">
        <v>1306.02</v>
      </c>
      <c r="J49" s="204">
        <v>2336.32</v>
      </c>
    </row>
    <row r="50" spans="1:10" ht="12.75">
      <c r="A50" s="162" t="s">
        <v>135</v>
      </c>
      <c r="B50" s="136" t="s">
        <v>175</v>
      </c>
      <c r="C50" s="145">
        <v>97</v>
      </c>
      <c r="D50" s="146">
        <v>6</v>
      </c>
      <c r="E50" s="206">
        <v>0</v>
      </c>
      <c r="F50" s="206">
        <v>0</v>
      </c>
      <c r="G50" s="206">
        <v>197.45</v>
      </c>
      <c r="H50" s="206">
        <v>275</v>
      </c>
      <c r="I50" s="206">
        <v>197.45</v>
      </c>
      <c r="J50" s="207">
        <v>274.83</v>
      </c>
    </row>
    <row r="51" spans="1:10" ht="12.75">
      <c r="A51" s="163" t="s">
        <v>141</v>
      </c>
      <c r="B51" s="148"/>
      <c r="C51" s="148">
        <v>2939</v>
      </c>
      <c r="D51" s="149">
        <v>166</v>
      </c>
      <c r="E51" s="213">
        <v>93.32</v>
      </c>
      <c r="F51" s="213">
        <v>107.68</v>
      </c>
      <c r="G51" s="213">
        <v>8563.18</v>
      </c>
      <c r="H51" s="213">
        <v>10437</v>
      </c>
      <c r="I51" s="213">
        <v>8656.5</v>
      </c>
      <c r="J51" s="213">
        <v>10544.72</v>
      </c>
    </row>
    <row r="52" spans="1:10" ht="12.75">
      <c r="A52" s="163" t="s">
        <v>142</v>
      </c>
      <c r="B52" s="148"/>
      <c r="C52" s="148">
        <v>2939</v>
      </c>
      <c r="D52" s="149">
        <v>166</v>
      </c>
      <c r="E52" s="214">
        <v>93.32</v>
      </c>
      <c r="F52" s="214">
        <v>107.68</v>
      </c>
      <c r="G52" s="214">
        <v>8563.18</v>
      </c>
      <c r="H52" s="214">
        <v>10437</v>
      </c>
      <c r="I52" s="214">
        <v>8656.5</v>
      </c>
      <c r="J52" s="214">
        <v>10544.72</v>
      </c>
    </row>
    <row r="53" spans="1:10" ht="12.75">
      <c r="A53" s="162" t="s">
        <v>133</v>
      </c>
      <c r="B53" s="136" t="s">
        <v>176</v>
      </c>
      <c r="C53" s="155">
        <v>24</v>
      </c>
      <c r="D53" s="215">
        <v>4</v>
      </c>
      <c r="E53" s="216">
        <v>0</v>
      </c>
      <c r="F53" s="216">
        <v>0</v>
      </c>
      <c r="G53" s="216">
        <v>61.73</v>
      </c>
      <c r="H53" s="216">
        <v>72</v>
      </c>
      <c r="I53" s="216">
        <v>61.73</v>
      </c>
      <c r="J53" s="217">
        <v>72</v>
      </c>
    </row>
    <row r="54" spans="1:10" ht="12.75">
      <c r="A54" s="162" t="s">
        <v>133</v>
      </c>
      <c r="B54" s="135" t="s">
        <v>175</v>
      </c>
      <c r="C54" s="142">
        <v>9</v>
      </c>
      <c r="D54" s="144">
        <v>4</v>
      </c>
      <c r="E54" s="203">
        <v>3.6</v>
      </c>
      <c r="F54" s="203">
        <v>3.6</v>
      </c>
      <c r="G54" s="203">
        <v>83.18</v>
      </c>
      <c r="H54" s="203">
        <v>61</v>
      </c>
      <c r="I54" s="203">
        <v>86.78</v>
      </c>
      <c r="J54" s="204">
        <v>64.35</v>
      </c>
    </row>
    <row r="55" spans="1:10" ht="12.75">
      <c r="A55" s="162" t="s">
        <v>171</v>
      </c>
      <c r="B55" s="135" t="s">
        <v>134</v>
      </c>
      <c r="C55" s="142">
        <v>63</v>
      </c>
      <c r="D55" s="144">
        <v>6</v>
      </c>
      <c r="E55" s="203">
        <v>0</v>
      </c>
      <c r="F55" s="203">
        <v>0</v>
      </c>
      <c r="G55" s="203">
        <v>170.1</v>
      </c>
      <c r="H55" s="203">
        <v>116</v>
      </c>
      <c r="I55" s="203">
        <v>170.1</v>
      </c>
      <c r="J55" s="204">
        <v>115.5</v>
      </c>
    </row>
    <row r="56" spans="1:10" ht="12.75">
      <c r="A56" s="162" t="s">
        <v>171</v>
      </c>
      <c r="B56" s="135" t="s">
        <v>170</v>
      </c>
      <c r="C56" s="142">
        <v>24</v>
      </c>
      <c r="D56" s="144">
        <v>6</v>
      </c>
      <c r="E56" s="203">
        <v>0</v>
      </c>
      <c r="F56" s="203">
        <v>0</v>
      </c>
      <c r="G56" s="203">
        <v>74.22</v>
      </c>
      <c r="H56" s="203">
        <v>68</v>
      </c>
      <c r="I56" s="203">
        <v>74.22</v>
      </c>
      <c r="J56" s="204">
        <v>68</v>
      </c>
    </row>
    <row r="57" spans="1:10" ht="12.75">
      <c r="A57" s="162" t="s">
        <v>171</v>
      </c>
      <c r="B57" s="136" t="s">
        <v>130</v>
      </c>
      <c r="C57" s="142">
        <v>22</v>
      </c>
      <c r="D57" s="144">
        <v>7</v>
      </c>
      <c r="E57" s="203">
        <v>0</v>
      </c>
      <c r="F57" s="203">
        <v>0</v>
      </c>
      <c r="G57" s="203">
        <v>103.85</v>
      </c>
      <c r="H57" s="203">
        <v>123</v>
      </c>
      <c r="I57" s="203">
        <v>103.85</v>
      </c>
      <c r="J57" s="204">
        <v>122.57</v>
      </c>
    </row>
    <row r="58" spans="1:10" ht="12.75">
      <c r="A58" s="162" t="s">
        <v>171</v>
      </c>
      <c r="B58" s="135" t="s">
        <v>174</v>
      </c>
      <c r="C58" s="142">
        <v>16</v>
      </c>
      <c r="D58" s="144">
        <v>6</v>
      </c>
      <c r="E58" s="203">
        <v>0</v>
      </c>
      <c r="F58" s="203">
        <v>0</v>
      </c>
      <c r="G58" s="203">
        <v>126.37</v>
      </c>
      <c r="H58" s="203">
        <v>147</v>
      </c>
      <c r="I58" s="203">
        <v>126.37</v>
      </c>
      <c r="J58" s="204">
        <v>146.67</v>
      </c>
    </row>
    <row r="59" spans="1:10" ht="12.75">
      <c r="A59" s="162" t="s">
        <v>135</v>
      </c>
      <c r="B59" s="136" t="s">
        <v>134</v>
      </c>
      <c r="C59" s="142">
        <v>510</v>
      </c>
      <c r="D59" s="144">
        <v>16</v>
      </c>
      <c r="E59" s="203">
        <v>0</v>
      </c>
      <c r="F59" s="203">
        <v>0</v>
      </c>
      <c r="G59" s="203">
        <v>617.51</v>
      </c>
      <c r="H59" s="203">
        <v>924</v>
      </c>
      <c r="I59" s="203">
        <v>617.51</v>
      </c>
      <c r="J59" s="204">
        <v>924.38</v>
      </c>
    </row>
    <row r="60" spans="1:10" ht="12.75">
      <c r="A60" s="162" t="s">
        <v>135</v>
      </c>
      <c r="B60" s="136" t="s">
        <v>140</v>
      </c>
      <c r="C60" s="142">
        <v>37</v>
      </c>
      <c r="D60" s="144">
        <v>6</v>
      </c>
      <c r="E60" s="203">
        <v>0</v>
      </c>
      <c r="F60" s="203">
        <v>0</v>
      </c>
      <c r="G60" s="203">
        <v>71.66</v>
      </c>
      <c r="H60" s="203">
        <v>86</v>
      </c>
      <c r="I60" s="203">
        <v>71.66</v>
      </c>
      <c r="J60" s="204">
        <v>86.33</v>
      </c>
    </row>
    <row r="61" spans="1:10" ht="12.75">
      <c r="A61" s="162" t="s">
        <v>135</v>
      </c>
      <c r="B61" s="136" t="s">
        <v>175</v>
      </c>
      <c r="C61" s="145">
        <v>27</v>
      </c>
      <c r="D61" s="146">
        <v>4</v>
      </c>
      <c r="E61" s="206">
        <v>15</v>
      </c>
      <c r="F61" s="206">
        <v>13.5</v>
      </c>
      <c r="G61" s="206">
        <v>158.1</v>
      </c>
      <c r="H61" s="206">
        <v>162</v>
      </c>
      <c r="I61" s="206">
        <v>173.1</v>
      </c>
      <c r="J61" s="207">
        <v>175.5</v>
      </c>
    </row>
    <row r="62" spans="1:10" ht="12.75">
      <c r="A62" s="163" t="s">
        <v>143</v>
      </c>
      <c r="B62" s="148"/>
      <c r="C62" s="148">
        <v>732</v>
      </c>
      <c r="D62" s="149">
        <v>59</v>
      </c>
      <c r="E62" s="148">
        <v>18.6</v>
      </c>
      <c r="F62" s="148">
        <v>17.1</v>
      </c>
      <c r="G62" s="148">
        <v>1466.73</v>
      </c>
      <c r="H62" s="148">
        <v>1759</v>
      </c>
      <c r="I62" s="148">
        <v>1485.33</v>
      </c>
      <c r="J62" s="148">
        <v>1775.3</v>
      </c>
    </row>
    <row r="63" spans="1:10" ht="12.75">
      <c r="A63" s="162" t="s">
        <v>129</v>
      </c>
      <c r="B63" s="136" t="s">
        <v>132</v>
      </c>
      <c r="C63" s="155">
        <v>68</v>
      </c>
      <c r="D63" s="156">
        <v>20</v>
      </c>
      <c r="E63" s="208">
        <v>63.83</v>
      </c>
      <c r="F63" s="208">
        <v>60.89</v>
      </c>
      <c r="G63" s="208">
        <v>1886.2</v>
      </c>
      <c r="H63" s="208">
        <v>1397</v>
      </c>
      <c r="I63" s="208">
        <v>1950.03</v>
      </c>
      <c r="J63" s="209">
        <v>1458.29</v>
      </c>
    </row>
    <row r="64" spans="1:10" ht="12.75">
      <c r="A64" s="162" t="s">
        <v>129</v>
      </c>
      <c r="B64" s="135" t="s">
        <v>137</v>
      </c>
      <c r="C64" s="142">
        <v>27</v>
      </c>
      <c r="D64" s="144">
        <v>21</v>
      </c>
      <c r="E64" s="203">
        <v>66.63</v>
      </c>
      <c r="F64" s="203">
        <v>73.37</v>
      </c>
      <c r="G64" s="203">
        <v>685.92</v>
      </c>
      <c r="H64" s="203">
        <v>662</v>
      </c>
      <c r="I64" s="203">
        <v>752.55</v>
      </c>
      <c r="J64" s="204">
        <v>735.52</v>
      </c>
    </row>
    <row r="65" spans="1:10" ht="12.75">
      <c r="A65" s="162" t="s">
        <v>133</v>
      </c>
      <c r="B65" s="135" t="s">
        <v>137</v>
      </c>
      <c r="C65" s="142">
        <v>33</v>
      </c>
      <c r="D65" s="144">
        <v>18</v>
      </c>
      <c r="E65" s="203">
        <v>106.89</v>
      </c>
      <c r="F65" s="203">
        <v>124.86</v>
      </c>
      <c r="G65" s="203">
        <v>1967.76</v>
      </c>
      <c r="H65" s="203">
        <v>1247</v>
      </c>
      <c r="I65" s="203">
        <v>2074.65</v>
      </c>
      <c r="J65" s="204">
        <v>1371.52</v>
      </c>
    </row>
    <row r="66" spans="1:10" ht="12.75">
      <c r="A66" s="162" t="s">
        <v>171</v>
      </c>
      <c r="B66" s="135" t="s">
        <v>178</v>
      </c>
      <c r="C66" s="142">
        <v>20</v>
      </c>
      <c r="D66" s="144">
        <v>5</v>
      </c>
      <c r="E66" s="203">
        <v>4.18</v>
      </c>
      <c r="F66" s="203">
        <v>3.6</v>
      </c>
      <c r="G66" s="203">
        <v>174.97</v>
      </c>
      <c r="H66" s="203">
        <v>152</v>
      </c>
      <c r="I66" s="203">
        <v>179.14</v>
      </c>
      <c r="J66" s="204">
        <v>155.6</v>
      </c>
    </row>
    <row r="67" spans="1:10" ht="12.75">
      <c r="A67" s="162" t="s">
        <v>171</v>
      </c>
      <c r="B67" s="135" t="s">
        <v>132</v>
      </c>
      <c r="C67" s="142">
        <v>90</v>
      </c>
      <c r="D67" s="144">
        <v>25</v>
      </c>
      <c r="E67" s="203">
        <v>24.47</v>
      </c>
      <c r="F67" s="203">
        <v>24.98</v>
      </c>
      <c r="G67" s="203">
        <v>1661.6</v>
      </c>
      <c r="H67" s="203">
        <v>1314</v>
      </c>
      <c r="I67" s="203">
        <v>1686.07</v>
      </c>
      <c r="J67" s="204">
        <v>1338.98</v>
      </c>
    </row>
    <row r="68" spans="1:10" ht="12.75">
      <c r="A68" s="162" t="s">
        <v>171</v>
      </c>
      <c r="B68" s="135" t="s">
        <v>137</v>
      </c>
      <c r="C68" s="145">
        <v>35</v>
      </c>
      <c r="D68" s="146">
        <v>11</v>
      </c>
      <c r="E68" s="206">
        <v>39.61</v>
      </c>
      <c r="F68" s="206">
        <v>39.55</v>
      </c>
      <c r="G68" s="206">
        <v>989.49</v>
      </c>
      <c r="H68" s="206">
        <v>767</v>
      </c>
      <c r="I68" s="206">
        <v>1029.1</v>
      </c>
      <c r="J68" s="207">
        <v>806.37</v>
      </c>
    </row>
    <row r="69" spans="1:10" ht="12.75">
      <c r="A69" s="163" t="s">
        <v>144</v>
      </c>
      <c r="B69" s="148"/>
      <c r="C69" s="148">
        <v>273</v>
      </c>
      <c r="D69" s="149">
        <v>100</v>
      </c>
      <c r="E69" s="148">
        <v>305.61</v>
      </c>
      <c r="F69" s="148">
        <v>327.26</v>
      </c>
      <c r="G69" s="148">
        <v>7365.93</v>
      </c>
      <c r="H69" s="148">
        <v>5539</v>
      </c>
      <c r="I69" s="148">
        <v>7671.54</v>
      </c>
      <c r="J69" s="148">
        <v>5866.28</v>
      </c>
    </row>
    <row r="70" spans="1:10" ht="12.75">
      <c r="A70" s="163" t="s">
        <v>145</v>
      </c>
      <c r="B70" s="148"/>
      <c r="C70" s="148">
        <v>1005</v>
      </c>
      <c r="D70" s="149">
        <v>159</v>
      </c>
      <c r="E70" s="148">
        <v>324.21</v>
      </c>
      <c r="F70" s="148">
        <v>344.36</v>
      </c>
      <c r="G70" s="148">
        <v>8832.66</v>
      </c>
      <c r="H70" s="148">
        <v>7298</v>
      </c>
      <c r="I70" s="148">
        <v>9156.87</v>
      </c>
      <c r="J70" s="148">
        <v>7641.58</v>
      </c>
    </row>
    <row r="71" spans="1:10" ht="12.75">
      <c r="A71" s="163" t="s">
        <v>146</v>
      </c>
      <c r="B71" s="148"/>
      <c r="C71" s="148">
        <v>8850</v>
      </c>
      <c r="D71" s="149">
        <v>491</v>
      </c>
      <c r="E71" s="148">
        <v>237.91</v>
      </c>
      <c r="F71" s="148">
        <v>318.38</v>
      </c>
      <c r="G71" s="148">
        <v>23830.51</v>
      </c>
      <c r="H71" s="148">
        <v>28424</v>
      </c>
      <c r="I71" s="148">
        <v>24068.42</v>
      </c>
      <c r="J71" s="148">
        <v>28740.5</v>
      </c>
    </row>
    <row r="72" spans="1:10" ht="13.5" thickBot="1">
      <c r="A72" s="164" t="s">
        <v>147</v>
      </c>
      <c r="B72" s="151"/>
      <c r="C72" s="151">
        <v>519</v>
      </c>
      <c r="D72" s="218">
        <v>179</v>
      </c>
      <c r="E72" s="148">
        <v>625.06</v>
      </c>
      <c r="F72" s="148">
        <v>688.71</v>
      </c>
      <c r="G72" s="148">
        <v>12013.6</v>
      </c>
      <c r="H72" s="148">
        <v>9623</v>
      </c>
      <c r="I72" s="148">
        <v>12638.66</v>
      </c>
      <c r="J72" s="148">
        <v>10311.37</v>
      </c>
    </row>
    <row r="73" spans="1:10" ht="13.5" thickBot="1">
      <c r="A73" s="168" t="s">
        <v>1</v>
      </c>
      <c r="B73" s="152"/>
      <c r="C73" s="153">
        <v>9369</v>
      </c>
      <c r="D73" s="154">
        <v>670</v>
      </c>
      <c r="E73" s="148">
        <v>862.97</v>
      </c>
      <c r="F73" s="148">
        <v>1007.09</v>
      </c>
      <c r="G73" s="148">
        <v>35844.11</v>
      </c>
      <c r="H73" s="148">
        <v>38047</v>
      </c>
      <c r="I73" s="148">
        <v>36707.08</v>
      </c>
      <c r="J73" s="148">
        <v>39051.87</v>
      </c>
    </row>
    <row r="74" spans="1:1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ht="12.75">
      <c r="A75" s="138" t="s">
        <v>148</v>
      </c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ht="12.75">
      <c r="A76" s="139" t="s">
        <v>149</v>
      </c>
      <c r="B76" s="139"/>
      <c r="C76" s="139"/>
      <c r="D76" s="139"/>
      <c r="E76" s="139"/>
      <c r="F76" s="139"/>
      <c r="G76" s="139"/>
      <c r="H76" s="139"/>
      <c r="I76" s="139"/>
      <c r="J76" s="139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75"/>
  <sheetViews>
    <sheetView showGridLines="0" view="pageBreakPreview" zoomScale="60" zoomScaleNormal="75" workbookViewId="0" topLeftCell="A13">
      <selection activeCell="A3" sqref="A3:F3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82" t="s">
        <v>55</v>
      </c>
      <c r="B1" s="282"/>
      <c r="C1" s="282"/>
      <c r="D1" s="282"/>
      <c r="E1" s="282"/>
    </row>
    <row r="2" spans="1:4" ht="12.75" customHeight="1">
      <c r="A2" s="26"/>
      <c r="B2" s="6"/>
      <c r="C2" s="6"/>
      <c r="D2" s="6"/>
    </row>
    <row r="3" spans="1:6" ht="17.25">
      <c r="A3" s="294" t="s">
        <v>179</v>
      </c>
      <c r="B3" s="294"/>
      <c r="C3" s="294"/>
      <c r="D3" s="294"/>
      <c r="E3" s="294"/>
      <c r="F3" s="294"/>
    </row>
    <row r="4" spans="1:5" ht="15">
      <c r="A4" s="294" t="s">
        <v>180</v>
      </c>
      <c r="B4" s="294"/>
      <c r="C4" s="294"/>
      <c r="D4" s="294"/>
      <c r="E4" s="294"/>
    </row>
    <row r="5" spans="1:4" ht="13.5" thickBot="1">
      <c r="A5" s="82"/>
      <c r="B5" s="82"/>
      <c r="C5" s="82"/>
      <c r="D5" s="82"/>
    </row>
    <row r="6" spans="1:5" ht="42" customHeight="1" thickBot="1">
      <c r="A6" s="292" t="s">
        <v>124</v>
      </c>
      <c r="B6" s="293"/>
      <c r="C6" s="169" t="s">
        <v>150</v>
      </c>
      <c r="D6" s="169" t="s">
        <v>127</v>
      </c>
      <c r="E6" s="170" t="s">
        <v>151</v>
      </c>
    </row>
    <row r="7" spans="1:5" s="3" customFormat="1" ht="12.75">
      <c r="A7" s="162" t="s">
        <v>129</v>
      </c>
      <c r="B7" s="135" t="s">
        <v>168</v>
      </c>
      <c r="C7" s="32">
        <v>5238823.92</v>
      </c>
      <c r="D7" s="140">
        <v>239.16</v>
      </c>
      <c r="E7" s="219">
        <f aca="true" t="shared" si="0" ref="E7:E70">+C7/D7</f>
        <v>21905.100852985448</v>
      </c>
    </row>
    <row r="8" spans="1:5" s="3" customFormat="1" ht="12.75">
      <c r="A8" s="162" t="s">
        <v>129</v>
      </c>
      <c r="B8" s="135" t="s">
        <v>131</v>
      </c>
      <c r="C8" s="35">
        <v>13982700.5</v>
      </c>
      <c r="D8" s="142">
        <v>445.41</v>
      </c>
      <c r="E8" s="220">
        <f t="shared" si="0"/>
        <v>31392.875103836912</v>
      </c>
    </row>
    <row r="9" spans="1:5" ht="12.75">
      <c r="A9" s="162" t="s">
        <v>129</v>
      </c>
      <c r="B9" s="135" t="s">
        <v>132</v>
      </c>
      <c r="C9" s="35">
        <v>31438129.64</v>
      </c>
      <c r="D9" s="142">
        <v>1324.11</v>
      </c>
      <c r="E9" s="220">
        <f t="shared" si="0"/>
        <v>23742.838314037355</v>
      </c>
    </row>
    <row r="10" spans="1:5" ht="12.75">
      <c r="A10" s="162" t="s">
        <v>133</v>
      </c>
      <c r="B10" s="135" t="s">
        <v>169</v>
      </c>
      <c r="C10" s="35">
        <v>378715.97</v>
      </c>
      <c r="D10" s="142">
        <v>32.04</v>
      </c>
      <c r="E10" s="220">
        <f t="shared" si="0"/>
        <v>11820.098938826466</v>
      </c>
    </row>
    <row r="11" spans="1:5" s="3" customFormat="1" ht="12.75">
      <c r="A11" s="162" t="s">
        <v>133</v>
      </c>
      <c r="B11" s="135" t="s">
        <v>170</v>
      </c>
      <c r="C11" s="35">
        <v>1556880.26</v>
      </c>
      <c r="D11" s="142">
        <v>126.64</v>
      </c>
      <c r="E11" s="220">
        <f t="shared" si="0"/>
        <v>12293.748104864182</v>
      </c>
    </row>
    <row r="12" spans="1:5" ht="12.75">
      <c r="A12" s="162" t="s">
        <v>133</v>
      </c>
      <c r="B12" s="135" t="s">
        <v>130</v>
      </c>
      <c r="C12" s="35">
        <v>27149161.91</v>
      </c>
      <c r="D12" s="142">
        <v>896.28</v>
      </c>
      <c r="E12" s="220">
        <f t="shared" si="0"/>
        <v>30290.93799928594</v>
      </c>
    </row>
    <row r="13" spans="1:5" ht="12.75">
      <c r="A13" s="162" t="s">
        <v>133</v>
      </c>
      <c r="B13" s="135" t="s">
        <v>131</v>
      </c>
      <c r="C13" s="35">
        <v>20372170.81</v>
      </c>
      <c r="D13" s="142">
        <v>1120.67</v>
      </c>
      <c r="E13" s="220">
        <f t="shared" si="0"/>
        <v>18178.563546806818</v>
      </c>
    </row>
    <row r="14" spans="1:5" ht="12.75">
      <c r="A14" s="162" t="s">
        <v>133</v>
      </c>
      <c r="B14" s="135" t="s">
        <v>132</v>
      </c>
      <c r="C14" s="35">
        <v>37958685.98</v>
      </c>
      <c r="D14" s="142">
        <v>2295.81</v>
      </c>
      <c r="E14" s="220">
        <f t="shared" si="0"/>
        <v>16533.896960114293</v>
      </c>
    </row>
    <row r="15" spans="1:5" ht="12.75">
      <c r="A15" s="162" t="s">
        <v>171</v>
      </c>
      <c r="B15" s="135" t="s">
        <v>134</v>
      </c>
      <c r="C15" s="35">
        <v>2121405</v>
      </c>
      <c r="D15" s="142">
        <v>97.38</v>
      </c>
      <c r="E15" s="220">
        <f t="shared" si="0"/>
        <v>21784.812076401726</v>
      </c>
    </row>
    <row r="16" spans="1:5" ht="12.75">
      <c r="A16" s="162" t="s">
        <v>171</v>
      </c>
      <c r="B16" s="135" t="s">
        <v>172</v>
      </c>
      <c r="C16" s="35">
        <v>1427355.45</v>
      </c>
      <c r="D16" s="142">
        <v>155.46</v>
      </c>
      <c r="E16" s="220">
        <f t="shared" si="0"/>
        <v>9181.496526437668</v>
      </c>
    </row>
    <row r="17" spans="1:5" s="3" customFormat="1" ht="12.75">
      <c r="A17" s="162" t="s">
        <v>171</v>
      </c>
      <c r="B17" s="135" t="s">
        <v>130</v>
      </c>
      <c r="C17" s="35">
        <v>6394524.97</v>
      </c>
      <c r="D17" s="142">
        <v>394.33</v>
      </c>
      <c r="E17" s="220">
        <f t="shared" si="0"/>
        <v>16216.176730149875</v>
      </c>
    </row>
    <row r="18" spans="1:5" ht="12.75">
      <c r="A18" s="162" t="s">
        <v>171</v>
      </c>
      <c r="B18" s="135" t="s">
        <v>131</v>
      </c>
      <c r="C18" s="35">
        <v>13749520.1</v>
      </c>
      <c r="D18" s="142">
        <v>320.59</v>
      </c>
      <c r="E18" s="220">
        <f t="shared" si="0"/>
        <v>42888.17523940236</v>
      </c>
    </row>
    <row r="19" spans="1:5" ht="12.75">
      <c r="A19" s="162" t="s">
        <v>171</v>
      </c>
      <c r="B19" s="135" t="s">
        <v>132</v>
      </c>
      <c r="C19" s="35">
        <v>10265250.27</v>
      </c>
      <c r="D19" s="142">
        <v>486.67</v>
      </c>
      <c r="E19" s="220">
        <f t="shared" si="0"/>
        <v>21092.835535373044</v>
      </c>
    </row>
    <row r="20" spans="1:5" s="3" customFormat="1" ht="12.75">
      <c r="A20" s="162" t="s">
        <v>173</v>
      </c>
      <c r="B20" s="135" t="s">
        <v>134</v>
      </c>
      <c r="C20" s="35">
        <v>348609.98</v>
      </c>
      <c r="D20" s="142">
        <v>18.57</v>
      </c>
      <c r="E20" s="220">
        <f t="shared" si="0"/>
        <v>18772.7506731287</v>
      </c>
    </row>
    <row r="21" spans="1:5" s="3" customFormat="1" ht="12.75">
      <c r="A21" s="162" t="s">
        <v>173</v>
      </c>
      <c r="B21" s="135" t="s">
        <v>172</v>
      </c>
      <c r="C21" s="35">
        <v>314272.77</v>
      </c>
      <c r="D21" s="142">
        <v>30.77</v>
      </c>
      <c r="E21" s="220">
        <f t="shared" si="0"/>
        <v>10213.609684757881</v>
      </c>
    </row>
    <row r="22" spans="1:5" s="3" customFormat="1" ht="12.75">
      <c r="A22" s="162" t="s">
        <v>173</v>
      </c>
      <c r="B22" s="135" t="s">
        <v>130</v>
      </c>
      <c r="C22" s="35">
        <v>9871776.58</v>
      </c>
      <c r="D22" s="142">
        <v>406.19</v>
      </c>
      <c r="E22" s="220">
        <f t="shared" si="0"/>
        <v>24303.34715281026</v>
      </c>
    </row>
    <row r="23" spans="1:5" s="3" customFormat="1" ht="12.75">
      <c r="A23" s="162" t="s">
        <v>173</v>
      </c>
      <c r="B23" s="135" t="s">
        <v>174</v>
      </c>
      <c r="C23" s="35">
        <v>5728540.58</v>
      </c>
      <c r="D23" s="142">
        <v>242.18</v>
      </c>
      <c r="E23" s="220">
        <f t="shared" si="0"/>
        <v>23654.061359319516</v>
      </c>
    </row>
    <row r="24" spans="1:5" s="3" customFormat="1" ht="12.75">
      <c r="A24" s="162" t="s">
        <v>135</v>
      </c>
      <c r="B24" s="135" t="s">
        <v>134</v>
      </c>
      <c r="C24" s="35">
        <v>54053814.98</v>
      </c>
      <c r="D24" s="142">
        <v>3657.65</v>
      </c>
      <c r="E24" s="220">
        <f t="shared" si="0"/>
        <v>14778.29070031304</v>
      </c>
    </row>
    <row r="25" spans="1:5" s="3" customFormat="1" ht="12.75">
      <c r="A25" s="162" t="s">
        <v>135</v>
      </c>
      <c r="B25" s="135" t="s">
        <v>172</v>
      </c>
      <c r="C25" s="35">
        <v>7331870.2</v>
      </c>
      <c r="D25" s="142">
        <v>629.18</v>
      </c>
      <c r="E25" s="220">
        <f t="shared" si="0"/>
        <v>11653.056676944596</v>
      </c>
    </row>
    <row r="26" spans="1:5" s="3" customFormat="1" ht="12.75">
      <c r="A26" s="162" t="s">
        <v>135</v>
      </c>
      <c r="B26" s="135" t="s">
        <v>175</v>
      </c>
      <c r="C26" s="35">
        <v>29058696.25</v>
      </c>
      <c r="D26" s="142">
        <v>1007.5</v>
      </c>
      <c r="E26" s="220">
        <f t="shared" si="0"/>
        <v>28842.37841191067</v>
      </c>
    </row>
    <row r="27" spans="1:5" ht="12.75">
      <c r="A27" s="163" t="s">
        <v>136</v>
      </c>
      <c r="B27" s="147"/>
      <c r="C27" s="221">
        <v>278740906.1</v>
      </c>
      <c r="D27" s="222">
        <v>13926.59</v>
      </c>
      <c r="E27" s="223">
        <f t="shared" si="0"/>
        <v>20015.014881604184</v>
      </c>
    </row>
    <row r="28" spans="1:5" s="3" customFormat="1" ht="12.75">
      <c r="A28" s="162" t="s">
        <v>129</v>
      </c>
      <c r="B28" s="135" t="s">
        <v>175</v>
      </c>
      <c r="C28" s="35">
        <v>57668890.89</v>
      </c>
      <c r="D28" s="155">
        <v>2228.88</v>
      </c>
      <c r="E28" s="220">
        <f t="shared" si="0"/>
        <v>25873.483942607945</v>
      </c>
    </row>
    <row r="29" spans="1:5" ht="12.75">
      <c r="A29" s="162" t="s">
        <v>129</v>
      </c>
      <c r="B29" s="135" t="s">
        <v>137</v>
      </c>
      <c r="C29" s="35">
        <v>37098467.18</v>
      </c>
      <c r="D29" s="142">
        <v>965.37</v>
      </c>
      <c r="E29" s="220">
        <f t="shared" si="0"/>
        <v>38429.272900545904</v>
      </c>
    </row>
    <row r="30" spans="1:5" s="3" customFormat="1" ht="12.75">
      <c r="A30" s="162" t="s">
        <v>171</v>
      </c>
      <c r="B30" s="135" t="s">
        <v>131</v>
      </c>
      <c r="C30" s="35">
        <v>3103489.45</v>
      </c>
      <c r="D30" s="142">
        <v>235.09</v>
      </c>
      <c r="E30" s="220">
        <f t="shared" si="0"/>
        <v>13201.282274873452</v>
      </c>
    </row>
    <row r="31" spans="1:5" s="3" customFormat="1" ht="12.75">
      <c r="A31" s="162" t="s">
        <v>171</v>
      </c>
      <c r="B31" s="135" t="s">
        <v>132</v>
      </c>
      <c r="C31" s="35">
        <v>6502774.95</v>
      </c>
      <c r="D31" s="142">
        <v>302.07</v>
      </c>
      <c r="E31" s="220">
        <f t="shared" si="0"/>
        <v>21527.37759459728</v>
      </c>
    </row>
    <row r="32" spans="1:5" s="3" customFormat="1" ht="12.75">
      <c r="A32" s="162" t="s">
        <v>173</v>
      </c>
      <c r="B32" s="135" t="s">
        <v>132</v>
      </c>
      <c r="C32" s="35">
        <v>3418400.52</v>
      </c>
      <c r="D32" s="142">
        <v>194.01</v>
      </c>
      <c r="E32" s="220">
        <f t="shared" si="0"/>
        <v>17619.713004484307</v>
      </c>
    </row>
    <row r="33" spans="1:5" s="3" customFormat="1" ht="12.75">
      <c r="A33" s="162" t="s">
        <v>135</v>
      </c>
      <c r="B33" s="135" t="s">
        <v>132</v>
      </c>
      <c r="C33" s="35">
        <v>23380412.91</v>
      </c>
      <c r="D33" s="145">
        <v>1041.7</v>
      </c>
      <c r="E33" s="220">
        <f t="shared" si="0"/>
        <v>22444.47817029855</v>
      </c>
    </row>
    <row r="34" spans="1:5" ht="21" customHeight="1">
      <c r="A34" s="163" t="s">
        <v>138</v>
      </c>
      <c r="B34" s="147"/>
      <c r="C34" s="221">
        <v>131172435.89999999</v>
      </c>
      <c r="D34" s="222">
        <v>4967.12</v>
      </c>
      <c r="E34" s="223">
        <f t="shared" si="0"/>
        <v>26408.147155695853</v>
      </c>
    </row>
    <row r="35" spans="1:5" ht="12.75">
      <c r="A35" s="163" t="s">
        <v>139</v>
      </c>
      <c r="B35" s="147"/>
      <c r="C35" s="221">
        <v>409913342</v>
      </c>
      <c r="D35" s="222">
        <v>18893.71</v>
      </c>
      <c r="E35" s="223">
        <f t="shared" si="0"/>
        <v>21695.757053537924</v>
      </c>
    </row>
    <row r="36" spans="1:5" ht="12.75">
      <c r="A36" s="162" t="s">
        <v>129</v>
      </c>
      <c r="B36" s="136" t="s">
        <v>140</v>
      </c>
      <c r="C36" s="35">
        <v>1573057.19</v>
      </c>
      <c r="D36" s="155">
        <v>47.85</v>
      </c>
      <c r="E36" s="220">
        <f t="shared" si="0"/>
        <v>32874.75841170324</v>
      </c>
    </row>
    <row r="37" spans="1:5" ht="12.75">
      <c r="A37" s="162" t="s">
        <v>129</v>
      </c>
      <c r="B37" s="136" t="s">
        <v>130</v>
      </c>
      <c r="C37" s="35">
        <v>15898135.31</v>
      </c>
      <c r="D37" s="142">
        <v>598.1</v>
      </c>
      <c r="E37" s="220">
        <f t="shared" si="0"/>
        <v>26581.065557599064</v>
      </c>
    </row>
    <row r="38" spans="1:5" ht="12.75">
      <c r="A38" s="162" t="s">
        <v>129</v>
      </c>
      <c r="B38" s="136" t="s">
        <v>131</v>
      </c>
      <c r="C38" s="35">
        <v>39298403.29</v>
      </c>
      <c r="D38" s="142">
        <v>1995.75</v>
      </c>
      <c r="E38" s="220">
        <f t="shared" si="0"/>
        <v>19691.045115871228</v>
      </c>
    </row>
    <row r="39" spans="1:5" ht="12.75">
      <c r="A39" s="162" t="s">
        <v>129</v>
      </c>
      <c r="B39" s="136" t="s">
        <v>132</v>
      </c>
      <c r="C39" s="35">
        <v>24329099.38</v>
      </c>
      <c r="D39" s="142">
        <v>1102.68</v>
      </c>
      <c r="E39" s="220">
        <f t="shared" si="0"/>
        <v>22063.608100264806</v>
      </c>
    </row>
    <row r="40" spans="1:5" ht="12.75">
      <c r="A40" s="162" t="s">
        <v>133</v>
      </c>
      <c r="B40" s="136" t="s">
        <v>176</v>
      </c>
      <c r="C40" s="35">
        <v>1907464.91</v>
      </c>
      <c r="D40" s="142">
        <v>87.5</v>
      </c>
      <c r="E40" s="220">
        <f t="shared" si="0"/>
        <v>21799.59897142857</v>
      </c>
    </row>
    <row r="41" spans="1:5" ht="12.75">
      <c r="A41" s="162" t="s">
        <v>133</v>
      </c>
      <c r="B41" s="136" t="s">
        <v>130</v>
      </c>
      <c r="C41" s="35">
        <v>19142161.7</v>
      </c>
      <c r="D41" s="142">
        <v>1018.55</v>
      </c>
      <c r="E41" s="220">
        <f t="shared" si="0"/>
        <v>18793.541505080753</v>
      </c>
    </row>
    <row r="42" spans="1:5" ht="12.75">
      <c r="A42" s="162" t="s">
        <v>133</v>
      </c>
      <c r="B42" s="136" t="s">
        <v>131</v>
      </c>
      <c r="C42" s="35">
        <v>20245834.21</v>
      </c>
      <c r="D42" s="142">
        <v>933.7</v>
      </c>
      <c r="E42" s="220">
        <f t="shared" si="0"/>
        <v>21683.446728071114</v>
      </c>
    </row>
    <row r="43" spans="1:5" ht="12.75">
      <c r="A43" s="162" t="s">
        <v>133</v>
      </c>
      <c r="B43" s="136" t="s">
        <v>177</v>
      </c>
      <c r="C43" s="35">
        <v>5345866.64</v>
      </c>
      <c r="D43" s="142">
        <v>167.83</v>
      </c>
      <c r="E43" s="220">
        <f t="shared" si="0"/>
        <v>31852.866829529878</v>
      </c>
    </row>
    <row r="44" spans="1:5" ht="12.75">
      <c r="A44" s="162" t="s">
        <v>171</v>
      </c>
      <c r="B44" s="136" t="s">
        <v>176</v>
      </c>
      <c r="C44" s="35">
        <v>11585213.48</v>
      </c>
      <c r="D44" s="142">
        <v>420.7</v>
      </c>
      <c r="E44" s="220">
        <f t="shared" si="0"/>
        <v>27537.94504397433</v>
      </c>
    </row>
    <row r="45" spans="1:5" ht="12.75">
      <c r="A45" s="162" t="s">
        <v>171</v>
      </c>
      <c r="B45" s="136" t="s">
        <v>130</v>
      </c>
      <c r="C45" s="35">
        <v>8518609.8</v>
      </c>
      <c r="D45" s="142">
        <v>300.4</v>
      </c>
      <c r="E45" s="220">
        <f t="shared" si="0"/>
        <v>28357.55592543276</v>
      </c>
    </row>
    <row r="46" spans="1:5" ht="12.75">
      <c r="A46" s="162" t="s">
        <v>171</v>
      </c>
      <c r="B46" s="136" t="s">
        <v>131</v>
      </c>
      <c r="C46" s="35">
        <v>1722972.37</v>
      </c>
      <c r="D46" s="142">
        <v>143.85</v>
      </c>
      <c r="E46" s="220">
        <f t="shared" si="0"/>
        <v>11977.562530413627</v>
      </c>
    </row>
    <row r="47" spans="1:5" ht="12.75">
      <c r="A47" s="162" t="s">
        <v>171</v>
      </c>
      <c r="B47" s="135" t="s">
        <v>132</v>
      </c>
      <c r="C47" s="35">
        <v>5709526.69</v>
      </c>
      <c r="D47" s="142">
        <v>223.07</v>
      </c>
      <c r="E47" s="220">
        <f t="shared" si="0"/>
        <v>25595.22432420317</v>
      </c>
    </row>
    <row r="48" spans="1:5" ht="12.75">
      <c r="A48" s="162" t="s">
        <v>135</v>
      </c>
      <c r="B48" s="136" t="s">
        <v>134</v>
      </c>
      <c r="C48" s="35">
        <v>6776819.77</v>
      </c>
      <c r="D48" s="142">
        <v>113.04</v>
      </c>
      <c r="E48" s="220">
        <f t="shared" si="0"/>
        <v>59950.63490799716</v>
      </c>
    </row>
    <row r="49" spans="1:5" ht="12.75">
      <c r="A49" s="162" t="s">
        <v>135</v>
      </c>
      <c r="B49" s="136" t="s">
        <v>140</v>
      </c>
      <c r="C49" s="35">
        <v>26352393.71</v>
      </c>
      <c r="D49" s="142">
        <v>1306.02</v>
      </c>
      <c r="E49" s="220">
        <f t="shared" si="0"/>
        <v>20177.634117394835</v>
      </c>
    </row>
    <row r="50" spans="1:5" ht="12.75">
      <c r="A50" s="162" t="s">
        <v>135</v>
      </c>
      <c r="B50" s="136" t="s">
        <v>175</v>
      </c>
      <c r="C50" s="35">
        <v>-1554944.76</v>
      </c>
      <c r="D50" s="145">
        <v>197.45</v>
      </c>
      <c r="E50" s="220">
        <f t="shared" si="0"/>
        <v>-7875.131729551786</v>
      </c>
    </row>
    <row r="51" spans="1:5" ht="12.75">
      <c r="A51" s="163" t="s">
        <v>141</v>
      </c>
      <c r="B51" s="147"/>
      <c r="C51" s="221">
        <v>186850613.69000006</v>
      </c>
      <c r="D51" s="222">
        <v>8656.5</v>
      </c>
      <c r="E51" s="223">
        <f t="shared" si="0"/>
        <v>21585.007068676725</v>
      </c>
    </row>
    <row r="52" spans="1:5" ht="12.75">
      <c r="A52" s="163" t="s">
        <v>142</v>
      </c>
      <c r="B52" s="147"/>
      <c r="C52" s="221">
        <v>186850613.69</v>
      </c>
      <c r="D52" s="222">
        <v>8656.5</v>
      </c>
      <c r="E52" s="223">
        <f t="shared" si="0"/>
        <v>21585.007068676718</v>
      </c>
    </row>
    <row r="53" spans="1:5" ht="12.75">
      <c r="A53" s="162" t="s">
        <v>133</v>
      </c>
      <c r="B53" s="136" t="s">
        <v>176</v>
      </c>
      <c r="C53" s="35">
        <v>623903.7</v>
      </c>
      <c r="D53" s="155">
        <v>61.73</v>
      </c>
      <c r="E53" s="220">
        <f t="shared" si="0"/>
        <v>10106.977158593876</v>
      </c>
    </row>
    <row r="54" spans="1:5" ht="12.75">
      <c r="A54" s="162" t="s">
        <v>133</v>
      </c>
      <c r="B54" s="135" t="s">
        <v>175</v>
      </c>
      <c r="C54" s="35">
        <v>836430.48</v>
      </c>
      <c r="D54" s="142">
        <v>86.78</v>
      </c>
      <c r="E54" s="220">
        <f t="shared" si="0"/>
        <v>9638.516708919105</v>
      </c>
    </row>
    <row r="55" spans="1:5" ht="12.75">
      <c r="A55" s="162" t="s">
        <v>171</v>
      </c>
      <c r="B55" s="135" t="s">
        <v>134</v>
      </c>
      <c r="C55" s="35">
        <v>833498.93</v>
      </c>
      <c r="D55" s="142">
        <v>170.1</v>
      </c>
      <c r="E55" s="220">
        <f t="shared" si="0"/>
        <v>4900.052498530276</v>
      </c>
    </row>
    <row r="56" spans="1:5" ht="12.75">
      <c r="A56" s="162" t="s">
        <v>171</v>
      </c>
      <c r="B56" s="135" t="s">
        <v>170</v>
      </c>
      <c r="C56" s="35">
        <v>910696.92</v>
      </c>
      <c r="D56" s="142">
        <v>74.22</v>
      </c>
      <c r="E56" s="220">
        <f t="shared" si="0"/>
        <v>12270.236054971707</v>
      </c>
    </row>
    <row r="57" spans="1:5" ht="12.75">
      <c r="A57" s="162" t="s">
        <v>171</v>
      </c>
      <c r="B57" s="136" t="s">
        <v>130</v>
      </c>
      <c r="C57" s="35">
        <v>1212373.67</v>
      </c>
      <c r="D57" s="142">
        <v>103.85</v>
      </c>
      <c r="E57" s="220">
        <f t="shared" si="0"/>
        <v>11674.277034183919</v>
      </c>
    </row>
    <row r="58" spans="1:5" ht="12.75">
      <c r="A58" s="162" t="s">
        <v>171</v>
      </c>
      <c r="B58" s="135" t="s">
        <v>174</v>
      </c>
      <c r="C58" s="35">
        <v>1787239.76</v>
      </c>
      <c r="D58" s="142">
        <v>126.37</v>
      </c>
      <c r="E58" s="220">
        <f t="shared" si="0"/>
        <v>14142.911767033314</v>
      </c>
    </row>
    <row r="59" spans="1:5" ht="12.75">
      <c r="A59" s="162" t="s">
        <v>135</v>
      </c>
      <c r="B59" s="136" t="s">
        <v>134</v>
      </c>
      <c r="C59" s="35">
        <v>2739140.19</v>
      </c>
      <c r="D59" s="142">
        <v>617.51</v>
      </c>
      <c r="E59" s="220">
        <f t="shared" si="0"/>
        <v>4435.78272416641</v>
      </c>
    </row>
    <row r="60" spans="1:5" ht="12.75">
      <c r="A60" s="162" t="s">
        <v>135</v>
      </c>
      <c r="B60" s="136" t="s">
        <v>140</v>
      </c>
      <c r="C60" s="35">
        <v>125793.09</v>
      </c>
      <c r="D60" s="142">
        <v>71.66</v>
      </c>
      <c r="E60" s="220">
        <f t="shared" si="0"/>
        <v>1755.4157130895899</v>
      </c>
    </row>
    <row r="61" spans="1:5" ht="12.75">
      <c r="A61" s="162" t="s">
        <v>135</v>
      </c>
      <c r="B61" s="136" t="s">
        <v>175</v>
      </c>
      <c r="C61" s="35">
        <v>4610499.21</v>
      </c>
      <c r="D61" s="145">
        <v>173.1</v>
      </c>
      <c r="E61" s="220">
        <f t="shared" si="0"/>
        <v>26634.88856152513</v>
      </c>
    </row>
    <row r="62" spans="1:5" ht="12.75">
      <c r="A62" s="163" t="s">
        <v>143</v>
      </c>
      <c r="B62" s="147"/>
      <c r="C62" s="221">
        <v>13679575.96</v>
      </c>
      <c r="D62" s="222">
        <v>1485.33</v>
      </c>
      <c r="E62" s="223">
        <f t="shared" si="0"/>
        <v>9209.789043512217</v>
      </c>
    </row>
    <row r="63" spans="1:5" ht="12.75">
      <c r="A63" s="162" t="s">
        <v>129</v>
      </c>
      <c r="B63" s="136" t="s">
        <v>132</v>
      </c>
      <c r="C63" s="35">
        <v>17302990.75</v>
      </c>
      <c r="D63" s="155">
        <v>1950.03</v>
      </c>
      <c r="E63" s="220">
        <f t="shared" si="0"/>
        <v>8873.19207909622</v>
      </c>
    </row>
    <row r="64" spans="1:5" ht="12.75">
      <c r="A64" s="162" t="s">
        <v>129</v>
      </c>
      <c r="B64" s="135" t="s">
        <v>137</v>
      </c>
      <c r="C64" s="35">
        <v>24507549.87</v>
      </c>
      <c r="D64" s="142">
        <v>752.55</v>
      </c>
      <c r="E64" s="220">
        <f t="shared" si="0"/>
        <v>32566.008730316928</v>
      </c>
    </row>
    <row r="65" spans="1:5" ht="12.75">
      <c r="A65" s="162" t="s">
        <v>133</v>
      </c>
      <c r="B65" s="135" t="s">
        <v>137</v>
      </c>
      <c r="C65" s="35">
        <v>35506370.31</v>
      </c>
      <c r="D65" s="142">
        <v>2074.65</v>
      </c>
      <c r="E65" s="220">
        <f t="shared" si="0"/>
        <v>17114.390528522883</v>
      </c>
    </row>
    <row r="66" spans="1:5" ht="12.75">
      <c r="A66" s="162" t="s">
        <v>171</v>
      </c>
      <c r="B66" s="135" t="s">
        <v>178</v>
      </c>
      <c r="C66" s="35">
        <v>1702025.8</v>
      </c>
      <c r="D66" s="142">
        <v>179.14</v>
      </c>
      <c r="E66" s="220">
        <f t="shared" si="0"/>
        <v>9501.092999888357</v>
      </c>
    </row>
    <row r="67" spans="1:5" ht="12.75">
      <c r="A67" s="162" t="s">
        <v>171</v>
      </c>
      <c r="B67" s="135" t="s">
        <v>132</v>
      </c>
      <c r="C67" s="35">
        <v>22744867.13</v>
      </c>
      <c r="D67" s="142">
        <v>1686.07</v>
      </c>
      <c r="E67" s="220">
        <f t="shared" si="0"/>
        <v>13489.871197518489</v>
      </c>
    </row>
    <row r="68" spans="1:5" ht="12.75">
      <c r="A68" s="162" t="s">
        <v>171</v>
      </c>
      <c r="B68" s="135" t="s">
        <v>137</v>
      </c>
      <c r="C68" s="35">
        <v>11333537.6</v>
      </c>
      <c r="D68" s="145">
        <v>1029.1</v>
      </c>
      <c r="E68" s="220">
        <f t="shared" si="0"/>
        <v>11013.057623165874</v>
      </c>
    </row>
    <row r="69" spans="1:5" ht="12.75">
      <c r="A69" s="163" t="s">
        <v>144</v>
      </c>
      <c r="B69" s="147"/>
      <c r="C69" s="221">
        <v>113097341.46</v>
      </c>
      <c r="D69" s="222">
        <v>7671.54</v>
      </c>
      <c r="E69" s="223">
        <f t="shared" si="0"/>
        <v>14742.456072705088</v>
      </c>
    </row>
    <row r="70" spans="1:5" ht="12.75">
      <c r="A70" s="163" t="s">
        <v>145</v>
      </c>
      <c r="B70" s="147"/>
      <c r="C70" s="221">
        <v>126776917.42</v>
      </c>
      <c r="D70" s="222">
        <v>9156.87</v>
      </c>
      <c r="E70" s="223">
        <f t="shared" si="0"/>
        <v>13845.005708282415</v>
      </c>
    </row>
    <row r="71" spans="1:5" ht="12.75">
      <c r="A71" s="163" t="s">
        <v>146</v>
      </c>
      <c r="B71" s="147"/>
      <c r="C71" s="221">
        <v>479271095.76</v>
      </c>
      <c r="D71" s="222">
        <v>24068.42</v>
      </c>
      <c r="E71" s="223">
        <f>+C71/D71</f>
        <v>19912.86074283231</v>
      </c>
    </row>
    <row r="72" spans="1:5" ht="13.5" thickBot="1">
      <c r="A72" s="164" t="s">
        <v>147</v>
      </c>
      <c r="B72" s="150"/>
      <c r="C72" s="224">
        <v>244269777.36</v>
      </c>
      <c r="D72" s="225">
        <v>12638.66</v>
      </c>
      <c r="E72" s="226">
        <f>+C72/D72</f>
        <v>19327.18954066333</v>
      </c>
    </row>
    <row r="73" spans="1:5" ht="13.5" thickBot="1">
      <c r="A73" s="165" t="s">
        <v>1</v>
      </c>
      <c r="B73" s="157"/>
      <c r="C73" s="227">
        <v>723540873.11</v>
      </c>
      <c r="D73" s="228">
        <v>36707.08</v>
      </c>
      <c r="E73" s="229">
        <f>+C73/D73</f>
        <v>19711.207568403697</v>
      </c>
    </row>
    <row r="74" spans="1:5" ht="12.75">
      <c r="A74" s="139" t="s">
        <v>149</v>
      </c>
      <c r="B74" s="139"/>
      <c r="C74" s="139"/>
      <c r="D74" s="139"/>
      <c r="E74" s="139"/>
    </row>
    <row r="75" spans="1:5" ht="12.75">
      <c r="A75" s="139" t="s">
        <v>148</v>
      </c>
      <c r="B75" s="139"/>
      <c r="C75" s="139"/>
      <c r="D75" s="139"/>
      <c r="E75" s="139"/>
    </row>
  </sheetData>
  <mergeCells count="4">
    <mergeCell ref="A6:B6"/>
    <mergeCell ref="A1:E1"/>
    <mergeCell ref="A4:E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50" zoomScaleNormal="75" zoomScaleSheetLayoutView="50" workbookViewId="0" topLeftCell="A1">
      <selection activeCell="K4" sqref="K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6384" width="19.140625" style="2" customWidth="1"/>
  </cols>
  <sheetData>
    <row r="1" spans="1:16" ht="18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3" ht="12.75" customHeight="1">
      <c r="A2" s="27"/>
      <c r="B2" s="5"/>
      <c r="C2" s="5"/>
    </row>
    <row r="3" spans="1:16" ht="15">
      <c r="A3" s="296" t="s">
        <v>181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58"/>
      <c r="N4" s="158"/>
      <c r="O4" s="98"/>
      <c r="P4" s="98"/>
    </row>
    <row r="5" spans="1:20" ht="12.75">
      <c r="A5" s="300" t="s">
        <v>9</v>
      </c>
      <c r="B5" s="301"/>
      <c r="C5" s="297" t="s">
        <v>20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8"/>
      <c r="R5" s="18"/>
      <c r="S5" s="18"/>
      <c r="T5" s="18"/>
    </row>
    <row r="6" spans="1:20" ht="27" customHeight="1" thickBot="1">
      <c r="A6" s="302"/>
      <c r="B6" s="303"/>
      <c r="C6" s="299" t="s">
        <v>11</v>
      </c>
      <c r="D6" s="299"/>
      <c r="E6" s="299" t="s">
        <v>10</v>
      </c>
      <c r="F6" s="299"/>
      <c r="G6" s="299" t="s">
        <v>12</v>
      </c>
      <c r="H6" s="299"/>
      <c r="I6" s="299" t="s">
        <v>159</v>
      </c>
      <c r="J6" s="299"/>
      <c r="K6" s="299" t="s">
        <v>13</v>
      </c>
      <c r="L6" s="299"/>
      <c r="M6" s="299" t="s">
        <v>158</v>
      </c>
      <c r="N6" s="299"/>
      <c r="O6" s="304" t="s">
        <v>0</v>
      </c>
      <c r="P6" s="305"/>
      <c r="Q6" s="18"/>
      <c r="R6" s="18"/>
      <c r="S6" s="18"/>
      <c r="T6" s="18"/>
    </row>
    <row r="7" spans="1:20" ht="27" customHeight="1">
      <c r="A7" s="171" t="s">
        <v>49</v>
      </c>
      <c r="B7" s="172" t="s">
        <v>50</v>
      </c>
      <c r="C7" s="231" t="s">
        <v>44</v>
      </c>
      <c r="D7" s="231" t="s">
        <v>45</v>
      </c>
      <c r="E7" s="231" t="s">
        <v>44</v>
      </c>
      <c r="F7" s="231" t="s">
        <v>45</v>
      </c>
      <c r="G7" s="231" t="s">
        <v>44</v>
      </c>
      <c r="H7" s="231" t="s">
        <v>45</v>
      </c>
      <c r="I7" s="231" t="s">
        <v>44</v>
      </c>
      <c r="J7" s="231" t="s">
        <v>45</v>
      </c>
      <c r="K7" s="232" t="s">
        <v>44</v>
      </c>
      <c r="L7" s="231" t="s">
        <v>45</v>
      </c>
      <c r="M7" s="231" t="s">
        <v>156</v>
      </c>
      <c r="N7" s="231" t="s">
        <v>157</v>
      </c>
      <c r="O7" s="183" t="s">
        <v>44</v>
      </c>
      <c r="P7" s="173" t="s">
        <v>45</v>
      </c>
      <c r="Q7" s="19"/>
      <c r="R7" s="19"/>
      <c r="S7" s="19"/>
      <c r="T7" s="19"/>
    </row>
    <row r="8" spans="1:20" ht="12.75">
      <c r="A8" s="308" t="s">
        <v>98</v>
      </c>
      <c r="B8" s="159" t="s">
        <v>14</v>
      </c>
      <c r="C8" s="233">
        <v>111</v>
      </c>
      <c r="D8" s="234">
        <v>28.138828828828824</v>
      </c>
      <c r="E8" s="233">
        <v>294</v>
      </c>
      <c r="F8" s="234">
        <v>22.33829931972789</v>
      </c>
      <c r="G8" s="233">
        <v>84</v>
      </c>
      <c r="H8" s="234">
        <v>15.793690476190472</v>
      </c>
      <c r="I8" s="233">
        <v>90</v>
      </c>
      <c r="J8" s="234">
        <v>16.805777777777777</v>
      </c>
      <c r="K8" s="235">
        <v>4885</v>
      </c>
      <c r="L8" s="234">
        <v>6.510272262026617</v>
      </c>
      <c r="M8" s="236"/>
      <c r="N8" s="237"/>
      <c r="O8" s="184">
        <v>5464</v>
      </c>
      <c r="P8" s="174">
        <v>8.113605417276771</v>
      </c>
      <c r="Q8" s="19"/>
      <c r="R8" s="19"/>
      <c r="S8" s="19"/>
      <c r="T8" s="19"/>
    </row>
    <row r="9" spans="1:20" ht="12.75">
      <c r="A9" s="308"/>
      <c r="B9" s="160" t="s">
        <v>15</v>
      </c>
      <c r="C9" s="238">
        <v>743</v>
      </c>
      <c r="D9" s="239">
        <v>20.41165545087486</v>
      </c>
      <c r="E9" s="238">
        <v>266</v>
      </c>
      <c r="F9" s="239">
        <v>18.041879699248117</v>
      </c>
      <c r="G9" s="238">
        <v>160</v>
      </c>
      <c r="H9" s="239">
        <v>12.3588125</v>
      </c>
      <c r="I9" s="238"/>
      <c r="J9" s="239"/>
      <c r="K9" s="240">
        <v>1951</v>
      </c>
      <c r="L9" s="239">
        <v>8.103167606355715</v>
      </c>
      <c r="M9" s="241"/>
      <c r="N9" s="242"/>
      <c r="O9" s="185">
        <v>3120</v>
      </c>
      <c r="P9" s="175">
        <v>12.099900641025684</v>
      </c>
      <c r="Q9" s="19"/>
      <c r="R9" s="19"/>
      <c r="S9" s="19"/>
      <c r="T9" s="19"/>
    </row>
    <row r="10" spans="1:20" ht="12.75">
      <c r="A10" s="308"/>
      <c r="B10" s="160" t="s">
        <v>16</v>
      </c>
      <c r="C10" s="238">
        <v>149</v>
      </c>
      <c r="D10" s="239">
        <v>18.84879194630873</v>
      </c>
      <c r="E10" s="238">
        <v>92</v>
      </c>
      <c r="F10" s="239">
        <v>16.559347826086956</v>
      </c>
      <c r="G10" s="238"/>
      <c r="H10" s="239"/>
      <c r="I10" s="238"/>
      <c r="J10" s="239"/>
      <c r="K10" s="240">
        <v>582</v>
      </c>
      <c r="L10" s="239">
        <v>8.823745704467346</v>
      </c>
      <c r="M10" s="241"/>
      <c r="N10" s="242"/>
      <c r="O10" s="185">
        <v>823</v>
      </c>
      <c r="P10" s="175">
        <v>11.503462940461693</v>
      </c>
      <c r="Q10" s="19"/>
      <c r="R10" s="19"/>
      <c r="S10" s="19"/>
      <c r="T10" s="19"/>
    </row>
    <row r="11" spans="1:20" ht="12.75">
      <c r="A11" s="308"/>
      <c r="B11" s="160" t="s">
        <v>2</v>
      </c>
      <c r="C11" s="238"/>
      <c r="D11" s="239"/>
      <c r="E11" s="238">
        <v>14</v>
      </c>
      <c r="F11" s="239">
        <v>13.115714285714285</v>
      </c>
      <c r="G11" s="238"/>
      <c r="H11" s="239"/>
      <c r="I11" s="238"/>
      <c r="J11" s="239"/>
      <c r="K11" s="240">
        <v>889</v>
      </c>
      <c r="L11" s="239">
        <v>8.116051743532068</v>
      </c>
      <c r="M11" s="241"/>
      <c r="N11" s="242"/>
      <c r="O11" s="185">
        <v>903</v>
      </c>
      <c r="P11" s="175">
        <v>8.193565891472877</v>
      </c>
      <c r="Q11" s="19"/>
      <c r="R11" s="19"/>
      <c r="S11" s="19"/>
      <c r="T11" s="19"/>
    </row>
    <row r="12" spans="1:20" ht="12.75">
      <c r="A12" s="308"/>
      <c r="B12" s="160" t="s">
        <v>99</v>
      </c>
      <c r="C12" s="238"/>
      <c r="D12" s="239"/>
      <c r="E12" s="238"/>
      <c r="F12" s="239"/>
      <c r="G12" s="238">
        <v>94</v>
      </c>
      <c r="H12" s="239">
        <v>25.35648936170213</v>
      </c>
      <c r="I12" s="238"/>
      <c r="J12" s="239"/>
      <c r="K12" s="240"/>
      <c r="L12" s="239"/>
      <c r="M12" s="241"/>
      <c r="N12" s="242"/>
      <c r="O12" s="185">
        <v>94</v>
      </c>
      <c r="P12" s="175">
        <v>25.35648936170213</v>
      </c>
      <c r="Q12" s="19"/>
      <c r="R12" s="19"/>
      <c r="S12" s="19"/>
      <c r="T12" s="19"/>
    </row>
    <row r="13" spans="1:20" ht="12.75">
      <c r="A13" s="308"/>
      <c r="B13" s="99" t="s">
        <v>0</v>
      </c>
      <c r="C13" s="177">
        <v>1003</v>
      </c>
      <c r="D13" s="178">
        <v>21.03463609172479</v>
      </c>
      <c r="E13" s="177">
        <v>666</v>
      </c>
      <c r="F13" s="178">
        <v>19.630150150150147</v>
      </c>
      <c r="G13" s="177">
        <v>338</v>
      </c>
      <c r="H13" s="178">
        <v>16.82718934911242</v>
      </c>
      <c r="I13" s="177">
        <v>90</v>
      </c>
      <c r="J13" s="178">
        <v>16.805777777777777</v>
      </c>
      <c r="K13" s="182">
        <v>8307</v>
      </c>
      <c r="L13" s="178">
        <v>7.2183158781750505</v>
      </c>
      <c r="M13" s="180"/>
      <c r="N13" s="181"/>
      <c r="O13" s="186">
        <v>10404</v>
      </c>
      <c r="P13" s="179">
        <v>9.739915417147287</v>
      </c>
      <c r="Q13" s="19"/>
      <c r="R13" s="19"/>
      <c r="S13" s="19"/>
      <c r="T13" s="19"/>
    </row>
    <row r="14" spans="1:20" ht="12.75" customHeight="1">
      <c r="A14" s="308" t="s">
        <v>152</v>
      </c>
      <c r="B14" s="195" t="s">
        <v>17</v>
      </c>
      <c r="C14" s="243">
        <v>102</v>
      </c>
      <c r="D14" s="244">
        <v>33.087450980392155</v>
      </c>
      <c r="E14" s="243"/>
      <c r="F14" s="244"/>
      <c r="G14" s="245">
        <v>19</v>
      </c>
      <c r="H14" s="244">
        <v>24.009473684210526</v>
      </c>
      <c r="I14" s="243">
        <v>60</v>
      </c>
      <c r="J14" s="244">
        <v>31.770333333333326</v>
      </c>
      <c r="K14" s="243"/>
      <c r="L14" s="244"/>
      <c r="M14" s="243"/>
      <c r="N14" s="244"/>
      <c r="O14" s="245">
        <v>181</v>
      </c>
      <c r="P14" s="179">
        <v>31.697900552486196</v>
      </c>
      <c r="Q14" s="18"/>
      <c r="R14" s="18"/>
      <c r="S14" s="18"/>
      <c r="T14" s="18"/>
    </row>
    <row r="15" spans="1:20" ht="12.75">
      <c r="A15" s="308"/>
      <c r="B15" s="99" t="s">
        <v>0</v>
      </c>
      <c r="C15" s="177">
        <v>102</v>
      </c>
      <c r="D15" s="178">
        <v>33.087450980392155</v>
      </c>
      <c r="E15" s="177"/>
      <c r="F15" s="178"/>
      <c r="G15" s="177">
        <v>19</v>
      </c>
      <c r="H15" s="178">
        <v>24.009473684210526</v>
      </c>
      <c r="I15" s="177">
        <v>60</v>
      </c>
      <c r="J15" s="178">
        <v>31.770333333333326</v>
      </c>
      <c r="K15" s="182"/>
      <c r="L15" s="178"/>
      <c r="M15" s="180"/>
      <c r="N15" s="181"/>
      <c r="O15" s="186">
        <v>181</v>
      </c>
      <c r="P15" s="179">
        <v>31.697900552486196</v>
      </c>
      <c r="Q15" s="18"/>
      <c r="R15" s="18"/>
      <c r="S15" s="18"/>
      <c r="T15" s="18"/>
    </row>
    <row r="16" spans="1:20" ht="14.25" customHeight="1">
      <c r="A16" s="308" t="s">
        <v>153</v>
      </c>
      <c r="B16" s="160" t="s">
        <v>18</v>
      </c>
      <c r="C16" s="238">
        <v>32</v>
      </c>
      <c r="D16" s="239">
        <v>57.4975</v>
      </c>
      <c r="E16" s="238"/>
      <c r="F16" s="239"/>
      <c r="G16" s="238"/>
      <c r="H16" s="239"/>
      <c r="I16" s="238"/>
      <c r="J16" s="239"/>
      <c r="K16" s="240"/>
      <c r="L16" s="239"/>
      <c r="M16" s="241"/>
      <c r="N16" s="242"/>
      <c r="O16" s="185">
        <v>32</v>
      </c>
      <c r="P16" s="175">
        <v>57.4975</v>
      </c>
      <c r="Q16" s="19"/>
      <c r="R16" s="19"/>
      <c r="S16" s="19"/>
      <c r="T16" s="19"/>
    </row>
    <row r="17" spans="1:20" ht="12.75">
      <c r="A17" s="308"/>
      <c r="B17" s="160" t="s">
        <v>56</v>
      </c>
      <c r="C17" s="238">
        <v>91</v>
      </c>
      <c r="D17" s="239">
        <v>39.10208791208791</v>
      </c>
      <c r="E17" s="238"/>
      <c r="F17" s="239"/>
      <c r="G17" s="238">
        <v>4</v>
      </c>
      <c r="H17" s="239">
        <v>22.475</v>
      </c>
      <c r="I17" s="238"/>
      <c r="J17" s="239"/>
      <c r="K17" s="240"/>
      <c r="L17" s="239"/>
      <c r="M17" s="241"/>
      <c r="N17" s="242"/>
      <c r="O17" s="185">
        <v>95</v>
      </c>
      <c r="P17" s="175">
        <v>38.402</v>
      </c>
      <c r="Q17" s="19"/>
      <c r="R17" s="19"/>
      <c r="S17" s="19"/>
      <c r="T17" s="19"/>
    </row>
    <row r="18" spans="1:20" ht="12.75">
      <c r="A18" s="308"/>
      <c r="B18" s="161" t="s">
        <v>19</v>
      </c>
      <c r="C18" s="246"/>
      <c r="D18" s="247"/>
      <c r="E18" s="246">
        <v>33</v>
      </c>
      <c r="F18" s="247">
        <v>81.66090909090907</v>
      </c>
      <c r="G18" s="246">
        <v>94</v>
      </c>
      <c r="H18" s="247">
        <v>34.98095744680852</v>
      </c>
      <c r="I18" s="246"/>
      <c r="J18" s="247"/>
      <c r="K18" s="248"/>
      <c r="L18" s="247"/>
      <c r="M18" s="241"/>
      <c r="N18" s="242"/>
      <c r="O18" s="187">
        <v>127</v>
      </c>
      <c r="P18" s="176">
        <v>47.110393700787405</v>
      </c>
      <c r="Q18" s="19"/>
      <c r="R18" s="19"/>
      <c r="S18" s="19"/>
      <c r="T18" s="19"/>
    </row>
    <row r="19" spans="1:20" ht="12.75">
      <c r="A19" s="308"/>
      <c r="B19" s="99" t="s">
        <v>0</v>
      </c>
      <c r="C19" s="177">
        <v>123</v>
      </c>
      <c r="D19" s="178">
        <v>43.8878861788618</v>
      </c>
      <c r="E19" s="177">
        <v>33</v>
      </c>
      <c r="F19" s="178">
        <v>81.66090909090907</v>
      </c>
      <c r="G19" s="177">
        <v>98</v>
      </c>
      <c r="H19" s="178">
        <v>34.470510204081634</v>
      </c>
      <c r="I19" s="177"/>
      <c r="J19" s="178"/>
      <c r="K19" s="182"/>
      <c r="L19" s="178"/>
      <c r="M19" s="180"/>
      <c r="N19" s="181"/>
      <c r="O19" s="186">
        <v>254</v>
      </c>
      <c r="P19" s="179">
        <v>45.16192913385827</v>
      </c>
      <c r="Q19" s="19"/>
      <c r="R19" s="19"/>
      <c r="S19" s="19"/>
      <c r="T19" s="19"/>
    </row>
    <row r="20" spans="1:20" ht="12.75" customHeight="1">
      <c r="A20" s="308" t="s">
        <v>154</v>
      </c>
      <c r="B20" s="195" t="s">
        <v>155</v>
      </c>
      <c r="C20" s="177"/>
      <c r="D20" s="249"/>
      <c r="E20" s="250"/>
      <c r="F20" s="249"/>
      <c r="G20" s="250"/>
      <c r="H20" s="249"/>
      <c r="I20" s="250"/>
      <c r="J20" s="249"/>
      <c r="K20" s="251"/>
      <c r="L20" s="242"/>
      <c r="M20" s="241">
        <v>8</v>
      </c>
      <c r="N20" s="242">
        <v>25.28</v>
      </c>
      <c r="O20" s="252">
        <v>8</v>
      </c>
      <c r="P20" s="179">
        <v>25.28</v>
      </c>
      <c r="Q20" s="18"/>
      <c r="R20" s="18"/>
      <c r="S20" s="18"/>
      <c r="T20" s="18"/>
    </row>
    <row r="21" spans="1:20" ht="12.75">
      <c r="A21" s="308"/>
      <c r="B21" s="99" t="s">
        <v>0</v>
      </c>
      <c r="C21" s="177"/>
      <c r="D21" s="178"/>
      <c r="E21" s="177"/>
      <c r="F21" s="178"/>
      <c r="G21" s="177"/>
      <c r="H21" s="178"/>
      <c r="I21" s="177"/>
      <c r="J21" s="178"/>
      <c r="K21" s="177"/>
      <c r="L21" s="178"/>
      <c r="M21" s="180">
        <v>8</v>
      </c>
      <c r="N21" s="181">
        <v>25.28</v>
      </c>
      <c r="O21" s="177">
        <v>8</v>
      </c>
      <c r="P21" s="179">
        <v>25.28</v>
      </c>
      <c r="Q21" s="18"/>
      <c r="R21" s="18"/>
      <c r="S21" s="18"/>
      <c r="T21" s="18"/>
    </row>
    <row r="22" spans="1:20" ht="23.25" customHeight="1" thickBot="1">
      <c r="A22" s="309" t="s">
        <v>47</v>
      </c>
      <c r="B22" s="310"/>
      <c r="C22" s="188">
        <v>1228</v>
      </c>
      <c r="D22" s="189">
        <v>24.324812703583</v>
      </c>
      <c r="E22" s="188">
        <v>699</v>
      </c>
      <c r="F22" s="189">
        <v>22.558640915593703</v>
      </c>
      <c r="G22" s="188">
        <v>455</v>
      </c>
      <c r="H22" s="189">
        <v>20.92720879120879</v>
      </c>
      <c r="I22" s="188">
        <v>150</v>
      </c>
      <c r="J22" s="189">
        <v>22.7916</v>
      </c>
      <c r="K22" s="190">
        <v>8307</v>
      </c>
      <c r="L22" s="189">
        <v>7.2183158781750505</v>
      </c>
      <c r="M22" s="191">
        <v>8</v>
      </c>
      <c r="N22" s="192">
        <v>25.28</v>
      </c>
      <c r="O22" s="193">
        <v>10847</v>
      </c>
      <c r="P22" s="194">
        <v>10.947245321287028</v>
      </c>
      <c r="Q22" s="19"/>
      <c r="R22" s="19"/>
      <c r="S22" s="19"/>
      <c r="T22" s="19"/>
    </row>
    <row r="23" spans="1:20" ht="12.75">
      <c r="A23" s="307" t="s">
        <v>182</v>
      </c>
      <c r="B23" s="307"/>
      <c r="C23" s="307"/>
      <c r="D23" s="307"/>
      <c r="E23" s="307"/>
      <c r="F23" s="100"/>
      <c r="G23" s="100"/>
      <c r="H23" s="100"/>
      <c r="I23" s="100"/>
      <c r="J23" s="100"/>
      <c r="K23" s="100"/>
      <c r="L23" s="100"/>
      <c r="M23" s="18"/>
      <c r="N23" s="18"/>
      <c r="O23" s="100"/>
      <c r="P23" s="100"/>
      <c r="Q23" s="19"/>
      <c r="R23" s="19"/>
      <c r="S23" s="19"/>
      <c r="T23" s="19"/>
    </row>
    <row r="24" spans="1:20" ht="12.7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24:K24"/>
    <mergeCell ref="I6:J6"/>
    <mergeCell ref="K6:L6"/>
    <mergeCell ref="A23:E23"/>
    <mergeCell ref="A8:A13"/>
    <mergeCell ref="A22:B22"/>
    <mergeCell ref="A14:A15"/>
    <mergeCell ref="A16:A19"/>
    <mergeCell ref="A20:A21"/>
    <mergeCell ref="A1:P1"/>
    <mergeCell ref="A3:P3"/>
    <mergeCell ref="C5:P5"/>
    <mergeCell ref="C6:D6"/>
    <mergeCell ref="E6:F6"/>
    <mergeCell ref="G6:H6"/>
    <mergeCell ref="A5:B6"/>
    <mergeCell ref="O6:P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B1">
      <selection activeCell="K4" sqref="K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" ht="12.75" customHeight="1">
      <c r="A2" s="27"/>
      <c r="B2" s="5"/>
      <c r="C2" s="5"/>
    </row>
    <row r="3" spans="1:14" ht="15">
      <c r="A3" s="296" t="s">
        <v>183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20" ht="12.75">
      <c r="A5" s="300" t="s">
        <v>9</v>
      </c>
      <c r="B5" s="301"/>
      <c r="C5" s="297" t="s">
        <v>20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8"/>
      <c r="R5" s="18"/>
      <c r="S5" s="18"/>
      <c r="T5" s="18"/>
    </row>
    <row r="6" spans="1:20" ht="30.75" customHeight="1" thickBot="1">
      <c r="A6" s="302"/>
      <c r="B6" s="303"/>
      <c r="C6" s="299" t="s">
        <v>11</v>
      </c>
      <c r="D6" s="299"/>
      <c r="E6" s="299" t="s">
        <v>10</v>
      </c>
      <c r="F6" s="299"/>
      <c r="G6" s="299" t="s">
        <v>12</v>
      </c>
      <c r="H6" s="299"/>
      <c r="I6" s="299" t="s">
        <v>159</v>
      </c>
      <c r="J6" s="299"/>
      <c r="K6" s="299" t="s">
        <v>13</v>
      </c>
      <c r="L6" s="299"/>
      <c r="M6" s="299" t="s">
        <v>158</v>
      </c>
      <c r="N6" s="299"/>
      <c r="O6" s="304" t="s">
        <v>0</v>
      </c>
      <c r="P6" s="305"/>
      <c r="Q6" s="18"/>
      <c r="R6" s="18"/>
      <c r="S6" s="18"/>
      <c r="T6" s="18"/>
    </row>
    <row r="7" spans="1:20" ht="54" customHeight="1">
      <c r="A7" s="171" t="s">
        <v>49</v>
      </c>
      <c r="B7" s="172" t="s">
        <v>50</v>
      </c>
      <c r="C7" s="231" t="s">
        <v>44</v>
      </c>
      <c r="D7" s="231" t="s">
        <v>21</v>
      </c>
      <c r="E7" s="231" t="s">
        <v>44</v>
      </c>
      <c r="F7" s="231" t="s">
        <v>21</v>
      </c>
      <c r="G7" s="231" t="s">
        <v>44</v>
      </c>
      <c r="H7" s="231" t="s">
        <v>21</v>
      </c>
      <c r="I7" s="231" t="s">
        <v>44</v>
      </c>
      <c r="J7" s="231" t="s">
        <v>21</v>
      </c>
      <c r="K7" s="232" t="s">
        <v>44</v>
      </c>
      <c r="L7" s="231" t="s">
        <v>21</v>
      </c>
      <c r="M7" s="231" t="s">
        <v>44</v>
      </c>
      <c r="N7" s="231" t="s">
        <v>21</v>
      </c>
      <c r="O7" s="183" t="s">
        <v>44</v>
      </c>
      <c r="P7" s="173" t="s">
        <v>21</v>
      </c>
      <c r="Q7" s="18"/>
      <c r="R7" s="18"/>
      <c r="S7" s="18"/>
      <c r="T7" s="18"/>
    </row>
    <row r="8" spans="1:20" ht="12.75" customHeight="1">
      <c r="A8" s="308" t="s">
        <v>98</v>
      </c>
      <c r="B8" s="159" t="s">
        <v>14</v>
      </c>
      <c r="C8" s="233">
        <v>111</v>
      </c>
      <c r="D8" s="233">
        <v>24284.35</v>
      </c>
      <c r="E8" s="233">
        <v>294</v>
      </c>
      <c r="F8" s="233">
        <v>23997.39</v>
      </c>
      <c r="G8" s="233">
        <v>84</v>
      </c>
      <c r="H8" s="233">
        <v>3023.67</v>
      </c>
      <c r="I8" s="233">
        <v>90</v>
      </c>
      <c r="J8" s="233">
        <v>4408.66</v>
      </c>
      <c r="K8" s="235">
        <v>4885</v>
      </c>
      <c r="L8" s="238">
        <v>12880.68</v>
      </c>
      <c r="M8" s="236"/>
      <c r="N8" s="233"/>
      <c r="O8" s="184">
        <v>5464</v>
      </c>
      <c r="P8" s="197">
        <v>68594.75</v>
      </c>
      <c r="Q8" s="18"/>
      <c r="R8" s="18"/>
      <c r="S8" s="18"/>
      <c r="T8" s="18"/>
    </row>
    <row r="9" spans="1:20" ht="12.75">
      <c r="A9" s="308"/>
      <c r="B9" s="160" t="s">
        <v>15</v>
      </c>
      <c r="C9" s="238">
        <v>743</v>
      </c>
      <c r="D9" s="238">
        <v>44247.61600000002</v>
      </c>
      <c r="E9" s="238">
        <v>266</v>
      </c>
      <c r="F9" s="238">
        <v>10657.02</v>
      </c>
      <c r="G9" s="238">
        <v>160</v>
      </c>
      <c r="H9" s="238">
        <v>2700.67</v>
      </c>
      <c r="I9" s="238"/>
      <c r="J9" s="238"/>
      <c r="K9" s="240">
        <v>1951</v>
      </c>
      <c r="L9" s="238">
        <v>7142.1799999999885</v>
      </c>
      <c r="M9" s="241"/>
      <c r="N9" s="238"/>
      <c r="O9" s="185">
        <v>3120</v>
      </c>
      <c r="P9" s="198">
        <v>64747.4860000001</v>
      </c>
      <c r="Q9" s="18"/>
      <c r="R9" s="18"/>
      <c r="S9" s="18"/>
      <c r="T9" s="18"/>
    </row>
    <row r="10" spans="1:20" ht="12.75">
      <c r="A10" s="308"/>
      <c r="B10" s="160" t="s">
        <v>16</v>
      </c>
      <c r="C10" s="238">
        <v>149</v>
      </c>
      <c r="D10" s="238">
        <v>6464.93</v>
      </c>
      <c r="E10" s="238">
        <v>92</v>
      </c>
      <c r="F10" s="238">
        <v>2478.78</v>
      </c>
      <c r="G10" s="238"/>
      <c r="H10" s="238"/>
      <c r="I10" s="238"/>
      <c r="J10" s="238"/>
      <c r="K10" s="240">
        <v>582</v>
      </c>
      <c r="L10" s="238">
        <v>2947.85</v>
      </c>
      <c r="M10" s="241"/>
      <c r="N10" s="238"/>
      <c r="O10" s="185">
        <v>823</v>
      </c>
      <c r="P10" s="198">
        <v>11891.56</v>
      </c>
      <c r="Q10" s="18"/>
      <c r="R10" s="18"/>
      <c r="S10" s="18"/>
      <c r="T10" s="18"/>
    </row>
    <row r="11" spans="1:20" ht="12.75">
      <c r="A11" s="308"/>
      <c r="B11" s="160" t="s">
        <v>2</v>
      </c>
      <c r="C11" s="238"/>
      <c r="D11" s="239"/>
      <c r="E11" s="238">
        <v>14</v>
      </c>
      <c r="F11" s="238">
        <v>213.39</v>
      </c>
      <c r="G11" s="238"/>
      <c r="H11" s="239"/>
      <c r="I11" s="238"/>
      <c r="J11" s="239"/>
      <c r="K11" s="240">
        <v>889</v>
      </c>
      <c r="L11" s="238">
        <v>5136.679999999993</v>
      </c>
      <c r="M11" s="241"/>
      <c r="N11" s="239"/>
      <c r="O11" s="185">
        <v>903</v>
      </c>
      <c r="P11" s="198">
        <v>5350.069999999992</v>
      </c>
      <c r="Q11" s="18"/>
      <c r="R11" s="18"/>
      <c r="S11" s="18"/>
      <c r="T11" s="18"/>
    </row>
    <row r="12" spans="1:20" ht="12.75">
      <c r="A12" s="308"/>
      <c r="B12" s="160" t="s">
        <v>99</v>
      </c>
      <c r="C12" s="238"/>
      <c r="D12" s="239"/>
      <c r="E12" s="238"/>
      <c r="F12" s="239"/>
      <c r="G12" s="238">
        <v>94</v>
      </c>
      <c r="H12" s="238">
        <v>15474.68</v>
      </c>
      <c r="I12" s="238"/>
      <c r="J12" s="239"/>
      <c r="K12" s="240"/>
      <c r="L12" s="239"/>
      <c r="M12" s="241"/>
      <c r="N12" s="239"/>
      <c r="O12" s="185">
        <v>94</v>
      </c>
      <c r="P12" s="198">
        <v>15474.68</v>
      </c>
      <c r="Q12" s="18"/>
      <c r="R12" s="18"/>
      <c r="S12" s="18"/>
      <c r="T12" s="18"/>
    </row>
    <row r="13" spans="1:20" ht="12.75">
      <c r="A13" s="308"/>
      <c r="B13" s="99" t="s">
        <v>0</v>
      </c>
      <c r="C13" s="177">
        <v>1003</v>
      </c>
      <c r="D13" s="177">
        <v>74996.89600000008</v>
      </c>
      <c r="E13" s="177">
        <v>666</v>
      </c>
      <c r="F13" s="177">
        <v>37346.58</v>
      </c>
      <c r="G13" s="177">
        <v>338</v>
      </c>
      <c r="H13" s="177">
        <v>21199.02</v>
      </c>
      <c r="I13" s="177">
        <v>90</v>
      </c>
      <c r="J13" s="177">
        <v>4408.66</v>
      </c>
      <c r="K13" s="182">
        <v>8307</v>
      </c>
      <c r="L13" s="182">
        <v>28107.39000000008</v>
      </c>
      <c r="M13" s="180"/>
      <c r="N13" s="177"/>
      <c r="O13" s="186">
        <v>10404</v>
      </c>
      <c r="P13" s="90">
        <v>166058.54600000003</v>
      </c>
      <c r="Q13" s="18"/>
      <c r="R13" s="18"/>
      <c r="S13" s="18"/>
      <c r="T13" s="18"/>
    </row>
    <row r="14" spans="1:20" ht="12.75" customHeight="1">
      <c r="A14" s="308" t="s">
        <v>152</v>
      </c>
      <c r="B14" s="195" t="s">
        <v>17</v>
      </c>
      <c r="C14" s="238">
        <v>102</v>
      </c>
      <c r="D14" s="238">
        <v>31025.33</v>
      </c>
      <c r="E14" s="243"/>
      <c r="F14" s="238"/>
      <c r="G14" s="245">
        <v>19</v>
      </c>
      <c r="H14" s="238">
        <v>2766.71</v>
      </c>
      <c r="I14" s="243">
        <v>60</v>
      </c>
      <c r="J14" s="238">
        <v>17201.56</v>
      </c>
      <c r="K14" s="243"/>
      <c r="L14" s="244"/>
      <c r="M14" s="243"/>
      <c r="N14" s="244"/>
      <c r="O14" s="245">
        <v>181</v>
      </c>
      <c r="P14" s="90">
        <v>50993.6</v>
      </c>
      <c r="Q14" s="18"/>
      <c r="R14" s="18"/>
      <c r="S14" s="18"/>
      <c r="T14" s="18"/>
    </row>
    <row r="15" spans="1:20" ht="12.75">
      <c r="A15" s="308"/>
      <c r="B15" s="99" t="s">
        <v>0</v>
      </c>
      <c r="C15" s="177">
        <v>102</v>
      </c>
      <c r="D15" s="177">
        <v>31025.33</v>
      </c>
      <c r="E15" s="177"/>
      <c r="F15" s="177"/>
      <c r="G15" s="177">
        <v>19</v>
      </c>
      <c r="H15" s="178">
        <v>2766.71</v>
      </c>
      <c r="I15" s="177">
        <v>60</v>
      </c>
      <c r="J15" s="178">
        <v>17201.56</v>
      </c>
      <c r="K15" s="182"/>
      <c r="L15" s="178"/>
      <c r="M15" s="180"/>
      <c r="N15" s="178"/>
      <c r="O15" s="186">
        <v>181</v>
      </c>
      <c r="P15" s="90">
        <v>50993.6</v>
      </c>
      <c r="Q15" s="18"/>
      <c r="R15" s="18"/>
      <c r="S15" s="18"/>
      <c r="T15" s="18"/>
    </row>
    <row r="16" spans="1:20" ht="12.75">
      <c r="A16" s="308" t="s">
        <v>153</v>
      </c>
      <c r="B16" s="160" t="s">
        <v>18</v>
      </c>
      <c r="C16" s="238">
        <v>32</v>
      </c>
      <c r="D16" s="238">
        <v>35299.81</v>
      </c>
      <c r="E16" s="238"/>
      <c r="F16" s="238"/>
      <c r="G16" s="238"/>
      <c r="H16" s="238"/>
      <c r="I16" s="238"/>
      <c r="J16" s="238"/>
      <c r="K16" s="240"/>
      <c r="L16" s="239"/>
      <c r="M16" s="241"/>
      <c r="N16" s="238"/>
      <c r="O16" s="185">
        <v>32</v>
      </c>
      <c r="P16" s="198">
        <v>35299.81</v>
      </c>
      <c r="Q16" s="18"/>
      <c r="R16" s="18"/>
      <c r="S16" s="18"/>
      <c r="T16" s="18"/>
    </row>
    <row r="17" spans="1:20" ht="12.75">
      <c r="A17" s="308"/>
      <c r="B17" s="160" t="s">
        <v>56</v>
      </c>
      <c r="C17" s="238">
        <v>91</v>
      </c>
      <c r="D17" s="238">
        <v>45229.31</v>
      </c>
      <c r="E17" s="238"/>
      <c r="F17" s="238"/>
      <c r="G17" s="238">
        <v>4</v>
      </c>
      <c r="H17" s="238">
        <v>424.16</v>
      </c>
      <c r="I17" s="238"/>
      <c r="J17" s="238"/>
      <c r="K17" s="240"/>
      <c r="L17" s="239"/>
      <c r="M17" s="241"/>
      <c r="N17" s="238"/>
      <c r="O17" s="185">
        <v>95</v>
      </c>
      <c r="P17" s="198">
        <v>45653.47</v>
      </c>
      <c r="Q17" s="18"/>
      <c r="R17" s="18"/>
      <c r="S17" s="18"/>
      <c r="T17" s="18"/>
    </row>
    <row r="18" spans="1:20" ht="12.75">
      <c r="A18" s="308"/>
      <c r="B18" s="161" t="s">
        <v>19</v>
      </c>
      <c r="C18" s="246"/>
      <c r="D18" s="247"/>
      <c r="E18" s="246">
        <v>33</v>
      </c>
      <c r="F18" s="238">
        <v>80163.88</v>
      </c>
      <c r="G18" s="246">
        <v>94</v>
      </c>
      <c r="H18" s="238">
        <v>35127.47</v>
      </c>
      <c r="I18" s="246"/>
      <c r="J18" s="247"/>
      <c r="K18" s="248"/>
      <c r="L18" s="247"/>
      <c r="M18" s="241"/>
      <c r="N18" s="247"/>
      <c r="O18" s="187">
        <v>127</v>
      </c>
      <c r="P18" s="198">
        <v>115291.35</v>
      </c>
      <c r="Q18" s="18"/>
      <c r="R18" s="18"/>
      <c r="S18" s="18"/>
      <c r="T18" s="18"/>
    </row>
    <row r="19" spans="1:20" ht="13.5" customHeight="1">
      <c r="A19" s="308"/>
      <c r="B19" s="99" t="s">
        <v>0</v>
      </c>
      <c r="C19" s="177">
        <v>123</v>
      </c>
      <c r="D19" s="177">
        <v>80529.12</v>
      </c>
      <c r="E19" s="177">
        <v>33</v>
      </c>
      <c r="F19" s="177">
        <v>80163.88</v>
      </c>
      <c r="G19" s="177">
        <v>98</v>
      </c>
      <c r="H19" s="177">
        <v>35551.63</v>
      </c>
      <c r="I19" s="177"/>
      <c r="J19" s="177"/>
      <c r="K19" s="182"/>
      <c r="L19" s="178"/>
      <c r="M19" s="180"/>
      <c r="N19" s="177"/>
      <c r="O19" s="186">
        <v>254</v>
      </c>
      <c r="P19" s="90">
        <v>196244.63</v>
      </c>
      <c r="Q19" s="18"/>
      <c r="R19" s="18"/>
      <c r="S19" s="18"/>
      <c r="T19" s="18"/>
    </row>
    <row r="20" spans="1:20" ht="12.75">
      <c r="A20" s="308" t="s">
        <v>154</v>
      </c>
      <c r="B20" s="195" t="s">
        <v>155</v>
      </c>
      <c r="C20" s="177"/>
      <c r="D20" s="249"/>
      <c r="E20" s="250"/>
      <c r="F20" s="249"/>
      <c r="G20" s="250"/>
      <c r="H20" s="249"/>
      <c r="I20" s="250"/>
      <c r="J20" s="249"/>
      <c r="K20" s="251"/>
      <c r="L20" s="242"/>
      <c r="M20" s="241">
        <v>8</v>
      </c>
      <c r="N20" s="238">
        <v>971.83</v>
      </c>
      <c r="O20" s="252">
        <v>8</v>
      </c>
      <c r="P20" s="90">
        <v>971.83</v>
      </c>
      <c r="Q20" s="19"/>
      <c r="R20" s="19"/>
      <c r="S20" s="19"/>
      <c r="T20" s="19"/>
    </row>
    <row r="21" spans="1:20" ht="12.75">
      <c r="A21" s="308"/>
      <c r="B21" s="99" t="s">
        <v>0</v>
      </c>
      <c r="C21" s="177"/>
      <c r="D21" s="178"/>
      <c r="E21" s="177"/>
      <c r="F21" s="178"/>
      <c r="G21" s="177"/>
      <c r="H21" s="178"/>
      <c r="I21" s="177"/>
      <c r="J21" s="178"/>
      <c r="K21" s="177"/>
      <c r="L21" s="178"/>
      <c r="M21" s="180">
        <v>8</v>
      </c>
      <c r="N21" s="186">
        <v>971.83</v>
      </c>
      <c r="O21" s="177">
        <v>8</v>
      </c>
      <c r="P21" s="90">
        <v>971.83</v>
      </c>
      <c r="Q21" s="18"/>
      <c r="R21" s="18"/>
      <c r="S21" s="18"/>
      <c r="T21" s="18"/>
    </row>
    <row r="22" spans="1:20" ht="13.5" thickBot="1">
      <c r="A22" s="309" t="s">
        <v>47</v>
      </c>
      <c r="B22" s="310"/>
      <c r="C22" s="188">
        <v>1228</v>
      </c>
      <c r="D22" s="188">
        <v>186551.34600000008</v>
      </c>
      <c r="E22" s="188">
        <v>699</v>
      </c>
      <c r="F22" s="188">
        <v>117510.46</v>
      </c>
      <c r="G22" s="188">
        <v>455</v>
      </c>
      <c r="H22" s="188">
        <v>59517.36</v>
      </c>
      <c r="I22" s="188">
        <v>150</v>
      </c>
      <c r="J22" s="188">
        <v>21610.22</v>
      </c>
      <c r="K22" s="190">
        <v>8307</v>
      </c>
      <c r="L22" s="190">
        <v>28107.39000000008</v>
      </c>
      <c r="M22" s="191">
        <v>8</v>
      </c>
      <c r="N22" s="188">
        <v>971.83</v>
      </c>
      <c r="O22" s="193">
        <v>10847</v>
      </c>
      <c r="P22" s="199">
        <v>414268.6060000001</v>
      </c>
      <c r="Q22" s="18"/>
      <c r="R22" s="18"/>
      <c r="S22" s="18"/>
      <c r="T22" s="18"/>
    </row>
    <row r="23" spans="1:20" ht="12.75">
      <c r="A23" s="196" t="s">
        <v>182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77"/>
    </row>
  </sheetData>
  <mergeCells count="16">
    <mergeCell ref="O6:P6"/>
    <mergeCell ref="A16:A19"/>
    <mergeCell ref="A20:A21"/>
    <mergeCell ref="A22:B22"/>
    <mergeCell ref="A8:A13"/>
    <mergeCell ref="A14:A15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view="pageBreakPreview" zoomScale="60" zoomScaleNormal="75" workbookViewId="0" topLeftCell="A1">
      <selection activeCell="H18" sqref="H18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16384" width="19.140625" style="2" customWidth="1"/>
  </cols>
  <sheetData>
    <row r="1" spans="1:8" ht="18">
      <c r="A1" s="295" t="s">
        <v>55</v>
      </c>
      <c r="B1" s="295"/>
      <c r="C1" s="295"/>
      <c r="D1" s="295"/>
      <c r="E1" s="295"/>
      <c r="F1" s="295"/>
      <c r="G1" s="295"/>
      <c r="H1" s="295"/>
    </row>
    <row r="2" ht="12.75">
      <c r="A2" s="27"/>
    </row>
    <row r="3" spans="1:8" s="17" customFormat="1" ht="15">
      <c r="A3" s="296" t="s">
        <v>184</v>
      </c>
      <c r="B3" s="296"/>
      <c r="C3" s="296"/>
      <c r="D3" s="296"/>
      <c r="E3" s="296"/>
      <c r="F3" s="296"/>
      <c r="G3" s="296"/>
      <c r="H3" s="296"/>
    </row>
    <row r="4" spans="1:8" ht="13.5" thickBot="1">
      <c r="A4" s="101"/>
      <c r="B4" s="102"/>
      <c r="C4" s="102"/>
      <c r="D4" s="102"/>
      <c r="E4" s="102"/>
      <c r="F4" s="102"/>
      <c r="G4" s="102"/>
      <c r="H4" s="102"/>
    </row>
    <row r="5" spans="1:8" s="4" customFormat="1" ht="18" customHeight="1" thickBot="1">
      <c r="A5" s="111" t="s">
        <v>22</v>
      </c>
      <c r="B5" s="112" t="s">
        <v>46</v>
      </c>
      <c r="C5" s="112" t="s">
        <v>24</v>
      </c>
      <c r="D5" s="112" t="s">
        <v>21</v>
      </c>
      <c r="E5" s="112" t="s">
        <v>24</v>
      </c>
      <c r="F5" s="112" t="s">
        <v>37</v>
      </c>
      <c r="G5" s="112" t="s">
        <v>24</v>
      </c>
      <c r="H5" s="113" t="s">
        <v>51</v>
      </c>
    </row>
    <row r="6" spans="1:8" ht="12.75">
      <c r="A6" s="103" t="s">
        <v>72</v>
      </c>
      <c r="B6" s="83">
        <v>5106</v>
      </c>
      <c r="C6" s="32">
        <f>0.470729233889555*100</f>
        <v>47.0729233889555</v>
      </c>
      <c r="D6" s="83">
        <v>173054.22</v>
      </c>
      <c r="E6" s="32">
        <f>100*0.417734333458038</f>
        <v>41.7734333458038</v>
      </c>
      <c r="F6" s="83">
        <v>426062.03</v>
      </c>
      <c r="G6" s="32">
        <f>100*0.335635272277283</f>
        <v>33.5635272277283</v>
      </c>
      <c r="H6" s="33">
        <v>8.87894046220139</v>
      </c>
    </row>
    <row r="7" spans="1:8" ht="12.75">
      <c r="A7" s="104" t="s">
        <v>73</v>
      </c>
      <c r="B7" s="85">
        <v>319</v>
      </c>
      <c r="C7" s="35">
        <f>0.0294090531944316*100</f>
        <v>2.94090531944316</v>
      </c>
      <c r="D7" s="85">
        <v>7834.96</v>
      </c>
      <c r="E7" s="35">
        <f>100*0.0189127534322503</f>
        <v>1.89127534322503</v>
      </c>
      <c r="F7" s="85">
        <v>29277.91</v>
      </c>
      <c r="G7" s="35">
        <f>100*0.0230640108778522</f>
        <v>2.30640108778522</v>
      </c>
      <c r="H7" s="36">
        <v>11.248056426332292</v>
      </c>
    </row>
    <row r="8" spans="1:8" ht="12.75">
      <c r="A8" s="104" t="s">
        <v>74</v>
      </c>
      <c r="B8" s="85">
        <v>157</v>
      </c>
      <c r="C8" s="35">
        <f>100*0.0144740481239052</f>
        <v>1.44740481239052</v>
      </c>
      <c r="D8" s="85">
        <v>9514.66</v>
      </c>
      <c r="E8" s="35">
        <f>100*0.0229673691469637</f>
        <v>2.29673691469637</v>
      </c>
      <c r="F8" s="85">
        <v>31003.9</v>
      </c>
      <c r="G8" s="35">
        <f>100*0.0244236793833932</f>
        <v>2.44236793833932</v>
      </c>
      <c r="H8" s="36">
        <v>17.725923566878976</v>
      </c>
    </row>
    <row r="9" spans="1:8" ht="12.75">
      <c r="A9" s="104" t="s">
        <v>75</v>
      </c>
      <c r="B9" s="85">
        <v>257</v>
      </c>
      <c r="C9" s="35">
        <f>100*0.0236931870563289</f>
        <v>2.36931870563289</v>
      </c>
      <c r="D9" s="85">
        <v>83698.56</v>
      </c>
      <c r="E9" s="35">
        <f>100*0.202039350285695</f>
        <v>20.2039350285695</v>
      </c>
      <c r="F9" s="85">
        <v>190529.59</v>
      </c>
      <c r="G9" s="35">
        <f>100*0.150091879383218</f>
        <v>15.0091879383218</v>
      </c>
      <c r="H9" s="36">
        <v>27.80529182879381</v>
      </c>
    </row>
    <row r="10" spans="1:8" ht="12.75">
      <c r="A10" s="104" t="s">
        <v>76</v>
      </c>
      <c r="B10" s="85">
        <v>1002</v>
      </c>
      <c r="C10" s="35">
        <f>100*0.0923757721028856</f>
        <v>9.23757721028856</v>
      </c>
      <c r="D10" s="85">
        <v>24037.80600000003</v>
      </c>
      <c r="E10" s="35">
        <f>100*0.0580246865242793</f>
        <v>5.80246865242793</v>
      </c>
      <c r="F10" s="85">
        <v>145969.15</v>
      </c>
      <c r="G10" s="35">
        <f>100*0.114988879446342</f>
        <v>11.4988879446342</v>
      </c>
      <c r="H10" s="36">
        <v>12.900568862275449</v>
      </c>
    </row>
    <row r="11" spans="1:8" ht="12.75">
      <c r="A11" s="104" t="s">
        <v>77</v>
      </c>
      <c r="B11" s="85">
        <v>416</v>
      </c>
      <c r="C11" s="35">
        <f>100*0.0383516179588826</f>
        <v>3.8351617958882604</v>
      </c>
      <c r="D11" s="85">
        <v>3800.59</v>
      </c>
      <c r="E11" s="35">
        <f>100*0.0091742167882256</f>
        <v>0.91742167882256</v>
      </c>
      <c r="F11" s="85">
        <v>30002.49</v>
      </c>
      <c r="G11" s="35">
        <f>100*0.0236348071198611</f>
        <v>2.36348071198611</v>
      </c>
      <c r="H11" s="36">
        <v>9.431201923076928</v>
      </c>
    </row>
    <row r="12" spans="1:8" ht="12.75">
      <c r="A12" s="104" t="s">
        <v>78</v>
      </c>
      <c r="B12" s="85">
        <v>663</v>
      </c>
      <c r="C12" s="35">
        <f>100*0.0611228911219692</f>
        <v>6.11228911219692</v>
      </c>
      <c r="D12" s="85">
        <v>20836.61</v>
      </c>
      <c r="E12" s="35">
        <f>100*0.0502973425893636</f>
        <v>5.02973425893636</v>
      </c>
      <c r="F12" s="85">
        <v>100896.81</v>
      </c>
      <c r="G12" s="35">
        <f>100*0.0794826243874849</f>
        <v>7.94826243874849</v>
      </c>
      <c r="H12" s="36">
        <v>14.610316742081466</v>
      </c>
    </row>
    <row r="13" spans="1:8" ht="12.75">
      <c r="A13" s="104" t="s">
        <v>79</v>
      </c>
      <c r="B13" s="85">
        <v>215</v>
      </c>
      <c r="C13" s="35">
        <f>100*0.019821148704711</f>
        <v>1.9821148704711002</v>
      </c>
      <c r="D13" s="85">
        <v>3308.05</v>
      </c>
      <c r="E13" s="35">
        <f>100*0.00798527803480242</f>
        <v>0.798527803480242</v>
      </c>
      <c r="F13" s="85">
        <v>17100.17</v>
      </c>
      <c r="G13" s="35">
        <f>100*0.0134708559078541</f>
        <v>1.34708559078541</v>
      </c>
      <c r="H13" s="36">
        <v>10.516511627906976</v>
      </c>
    </row>
    <row r="14" spans="1:8" ht="12.75">
      <c r="A14" s="104" t="s">
        <v>80</v>
      </c>
      <c r="B14" s="85">
        <v>1720</v>
      </c>
      <c r="C14" s="35">
        <f>100*0.158569189637688</f>
        <v>15.856918963768802</v>
      </c>
      <c r="D14" s="85">
        <v>49179.6</v>
      </c>
      <c r="E14" s="35">
        <f>100*0.118714281718949</f>
        <v>11.8714281718949</v>
      </c>
      <c r="F14" s="85">
        <v>194752.62</v>
      </c>
      <c r="G14" s="35">
        <f>100*0.153418619914134</f>
        <v>15.3418619914134</v>
      </c>
      <c r="H14" s="36">
        <v>12.209529069767463</v>
      </c>
    </row>
    <row r="15" spans="1:8" ht="12.75">
      <c r="A15" s="104" t="s">
        <v>2</v>
      </c>
      <c r="B15" s="85">
        <v>955</v>
      </c>
      <c r="C15" s="35">
        <f>100*0.0880427768046464</f>
        <v>8.80427768046464</v>
      </c>
      <c r="D15" s="85">
        <v>26772.15</v>
      </c>
      <c r="E15" s="35">
        <f>100*0.06462509978369</f>
        <v>6.462509978368999</v>
      </c>
      <c r="F15" s="85">
        <v>82254.05</v>
      </c>
      <c r="G15" s="35">
        <f>100*0.0647965754368191</f>
        <v>6.479657543681911</v>
      </c>
      <c r="H15" s="36">
        <v>9.692335078534033</v>
      </c>
    </row>
    <row r="16" spans="1:8" ht="12.75">
      <c r="A16" s="104" t="s">
        <v>81</v>
      </c>
      <c r="B16" s="85">
        <v>37</v>
      </c>
      <c r="C16" s="35">
        <f>100*0.00341108140499677</f>
        <v>0.34110814049967697</v>
      </c>
      <c r="D16" s="85">
        <v>12231.4</v>
      </c>
      <c r="E16" s="35">
        <f>100*0.029525288237748</f>
        <v>2.9525288237748</v>
      </c>
      <c r="F16" s="85">
        <v>21570.99</v>
      </c>
      <c r="G16" s="35">
        <f>100*0.0169927958657582</f>
        <v>1.69927958657582</v>
      </c>
      <c r="H16" s="36">
        <v>22.644054054054056</v>
      </c>
    </row>
    <row r="17" spans="1:8" ht="12.75">
      <c r="A17" s="104" t="s">
        <v>82</v>
      </c>
      <c r="B17" s="85">
        <v>0</v>
      </c>
      <c r="C17" s="35">
        <f>100*0</f>
        <v>0</v>
      </c>
      <c r="D17" s="85">
        <v>0</v>
      </c>
      <c r="E17" s="35">
        <f>100*0</f>
        <v>0</v>
      </c>
      <c r="F17" s="85">
        <v>0</v>
      </c>
      <c r="G17" s="35">
        <f>100*0</f>
        <v>0</v>
      </c>
      <c r="H17" s="36">
        <v>0</v>
      </c>
    </row>
    <row r="18" spans="1:8" ht="12.75">
      <c r="A18" s="105"/>
      <c r="B18" s="85"/>
      <c r="C18" s="253"/>
      <c r="D18" s="85"/>
      <c r="E18" s="35"/>
      <c r="F18" s="85"/>
      <c r="G18" s="35"/>
      <c r="H18" s="36"/>
    </row>
    <row r="19" spans="1:8" ht="13.5" thickBot="1">
      <c r="A19" s="106" t="s">
        <v>23</v>
      </c>
      <c r="B19" s="107">
        <v>10847</v>
      </c>
      <c r="C19" s="107">
        <v>100</v>
      </c>
      <c r="D19" s="107">
        <v>414268.60599999793</v>
      </c>
      <c r="E19" s="107">
        <v>100</v>
      </c>
      <c r="F19" s="107">
        <v>1269419.71</v>
      </c>
      <c r="G19" s="107">
        <v>100</v>
      </c>
      <c r="H19" s="254">
        <v>10.94724532128697</v>
      </c>
    </row>
    <row r="20" spans="1:8" ht="12.75">
      <c r="A20" s="108" t="s">
        <v>182</v>
      </c>
      <c r="B20" s="109"/>
      <c r="C20" s="109"/>
      <c r="D20" s="109"/>
      <c r="E20" s="109"/>
      <c r="F20" s="109"/>
      <c r="G20" s="110"/>
      <c r="H20" s="110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60" zoomScaleNormal="75" workbookViewId="0" topLeftCell="A1">
      <selection activeCell="I27" sqref="I27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24.7109375" style="10" bestFit="1" customWidth="1"/>
    <col min="5" max="5" width="20.57421875" style="10" bestFit="1" customWidth="1"/>
    <col min="6" max="6" width="25.57421875" style="12" bestFit="1" customWidth="1"/>
    <col min="7" max="7" width="20.57421875" style="10" bestFit="1" customWidth="1"/>
    <col min="8" max="8" width="25.57421875" style="10" bestFit="1" customWidth="1"/>
    <col min="9" max="16384" width="11.421875" style="10" customWidth="1"/>
  </cols>
  <sheetData>
    <row r="1" spans="1:8" ht="18" customHeight="1">
      <c r="A1" s="318" t="s">
        <v>55</v>
      </c>
      <c r="B1" s="318"/>
      <c r="C1" s="318"/>
      <c r="D1" s="318"/>
      <c r="E1" s="318"/>
      <c r="F1" s="318"/>
      <c r="G1" s="318"/>
      <c r="H1" s="318"/>
    </row>
    <row r="2" spans="1:21" ht="12.75" customHeight="1">
      <c r="A2" s="258"/>
      <c r="B2" s="259"/>
      <c r="C2" s="259"/>
      <c r="D2" s="259"/>
      <c r="E2" s="259"/>
      <c r="F2" s="259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319" t="s">
        <v>163</v>
      </c>
      <c r="B3" s="319"/>
      <c r="C3" s="319"/>
      <c r="D3" s="319"/>
      <c r="E3" s="319"/>
      <c r="F3" s="319"/>
      <c r="G3" s="319"/>
      <c r="H3" s="31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313" t="s">
        <v>52</v>
      </c>
      <c r="B5" s="314"/>
      <c r="C5" s="311">
        <v>2007</v>
      </c>
      <c r="D5" s="312"/>
      <c r="E5" s="311">
        <v>2008</v>
      </c>
      <c r="F5" s="312"/>
      <c r="G5" s="311">
        <v>2009</v>
      </c>
      <c r="H5" s="32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315"/>
      <c r="B6" s="316"/>
      <c r="C6" s="124" t="s">
        <v>100</v>
      </c>
      <c r="D6" s="124" t="s">
        <v>101</v>
      </c>
      <c r="E6" s="124" t="s">
        <v>100</v>
      </c>
      <c r="F6" s="124" t="s">
        <v>102</v>
      </c>
      <c r="G6" s="124" t="s">
        <v>100</v>
      </c>
      <c r="H6" s="125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4"/>
      <c r="B7" s="115"/>
      <c r="C7" s="127"/>
      <c r="D7" s="127"/>
      <c r="E7" s="127"/>
      <c r="F7" s="127"/>
      <c r="G7" s="127"/>
      <c r="H7" s="128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26" t="s">
        <v>53</v>
      </c>
      <c r="B8" s="129" t="s">
        <v>25</v>
      </c>
      <c r="C8" s="85">
        <v>432620</v>
      </c>
      <c r="D8" s="86">
        <v>787619</v>
      </c>
      <c r="E8" s="85">
        <v>399576</v>
      </c>
      <c r="F8" s="86">
        <v>826038</v>
      </c>
      <c r="G8" s="85">
        <v>478733.95</v>
      </c>
      <c r="H8" s="86">
        <v>1038736.4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26"/>
      <c r="B9" s="129" t="s">
        <v>26</v>
      </c>
      <c r="C9" s="85">
        <v>8879</v>
      </c>
      <c r="D9" s="86">
        <v>147252</v>
      </c>
      <c r="E9" s="85">
        <v>8326</v>
      </c>
      <c r="F9" s="86">
        <v>124582</v>
      </c>
      <c r="G9" s="85">
        <v>11038.85</v>
      </c>
      <c r="H9" s="86">
        <v>130552.31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26"/>
      <c r="B10" s="130" t="s">
        <v>27</v>
      </c>
      <c r="C10" s="131">
        <v>33104</v>
      </c>
      <c r="D10" s="132">
        <v>135570</v>
      </c>
      <c r="E10" s="131">
        <v>33179</v>
      </c>
      <c r="F10" s="132">
        <v>135065</v>
      </c>
      <c r="G10" s="131">
        <v>41112.76</v>
      </c>
      <c r="H10" s="132">
        <v>184116.65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26"/>
      <c r="B11" s="200" t="s">
        <v>160</v>
      </c>
      <c r="C11" s="87"/>
      <c r="D11" s="88"/>
      <c r="E11" s="87">
        <v>615</v>
      </c>
      <c r="F11" s="88">
        <v>1683</v>
      </c>
      <c r="G11" s="87">
        <v>440.03</v>
      </c>
      <c r="H11" s="88">
        <v>1477.97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27"/>
      <c r="B12" s="116" t="s">
        <v>0</v>
      </c>
      <c r="C12" s="89">
        <v>474604</v>
      </c>
      <c r="D12" s="90">
        <v>1070441</v>
      </c>
      <c r="E12" s="89">
        <v>441696</v>
      </c>
      <c r="F12" s="90">
        <v>1087368</v>
      </c>
      <c r="G12" s="89">
        <v>531325.59</v>
      </c>
      <c r="H12" s="90">
        <v>1354883.33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23" t="s">
        <v>54</v>
      </c>
      <c r="B13" s="133" t="s">
        <v>25</v>
      </c>
      <c r="C13" s="91">
        <v>291547</v>
      </c>
      <c r="D13" s="92">
        <v>449176</v>
      </c>
      <c r="E13" s="91">
        <v>422631</v>
      </c>
      <c r="F13" s="92">
        <v>666243</v>
      </c>
      <c r="G13" s="91">
        <v>176572.78</v>
      </c>
      <c r="H13" s="92">
        <v>457463.01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24"/>
      <c r="B14" s="129" t="s">
        <v>26</v>
      </c>
      <c r="C14" s="85">
        <v>7969</v>
      </c>
      <c r="D14" s="86">
        <v>67962</v>
      </c>
      <c r="E14" s="85">
        <v>7169</v>
      </c>
      <c r="F14" s="86">
        <v>64616</v>
      </c>
      <c r="G14" s="85">
        <v>1118.63</v>
      </c>
      <c r="H14" s="86">
        <v>9592.07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24"/>
      <c r="B15" s="129" t="s">
        <v>27</v>
      </c>
      <c r="C15" s="85">
        <v>20693</v>
      </c>
      <c r="D15" s="86">
        <v>49717</v>
      </c>
      <c r="E15" s="85">
        <v>15315</v>
      </c>
      <c r="F15" s="86">
        <v>50310</v>
      </c>
      <c r="G15" s="85">
        <v>18906.77</v>
      </c>
      <c r="H15" s="86">
        <v>41496.63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24"/>
      <c r="B16" s="200" t="s">
        <v>160</v>
      </c>
      <c r="C16" s="87"/>
      <c r="D16" s="88"/>
      <c r="E16" s="87"/>
      <c r="F16" s="88"/>
      <c r="G16" s="87"/>
      <c r="H16" s="88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25"/>
      <c r="B17" s="116" t="s">
        <v>0</v>
      </c>
      <c r="C17" s="89">
        <v>320208</v>
      </c>
      <c r="D17" s="90">
        <v>566855</v>
      </c>
      <c r="E17" s="89">
        <v>445115</v>
      </c>
      <c r="F17" s="90">
        <v>781169</v>
      </c>
      <c r="G17" s="89">
        <v>196598.18</v>
      </c>
      <c r="H17" s="230">
        <v>508551.71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21" t="s">
        <v>103</v>
      </c>
      <c r="B18" s="322"/>
      <c r="C18" s="89">
        <v>794812</v>
      </c>
      <c r="D18" s="90">
        <v>1637297</v>
      </c>
      <c r="E18" s="89">
        <v>886811</v>
      </c>
      <c r="F18" s="90">
        <v>1868537</v>
      </c>
      <c r="G18" s="89">
        <v>727923.77</v>
      </c>
      <c r="H18" s="90">
        <v>1863435.04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21" t="s">
        <v>104</v>
      </c>
      <c r="B19" s="322"/>
      <c r="C19" s="89">
        <v>649</v>
      </c>
      <c r="D19" s="90">
        <v>1682</v>
      </c>
      <c r="E19" s="89">
        <v>101</v>
      </c>
      <c r="F19" s="90">
        <v>332</v>
      </c>
      <c r="G19" s="89">
        <v>69.63</v>
      </c>
      <c r="H19" s="90">
        <v>95.55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20" t="s">
        <v>48</v>
      </c>
      <c r="B20" s="310"/>
      <c r="C20" s="93">
        <v>795461</v>
      </c>
      <c r="D20" s="94">
        <v>1638978</v>
      </c>
      <c r="E20" s="93">
        <v>886912</v>
      </c>
      <c r="F20" s="94">
        <v>1868869</v>
      </c>
      <c r="G20" s="93">
        <v>727993.4</v>
      </c>
      <c r="H20" s="94">
        <v>1863530.59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317"/>
      <c r="B21" s="317"/>
      <c r="C21" s="317"/>
      <c r="D21" s="317"/>
      <c r="E21" s="317"/>
      <c r="F21" s="317"/>
      <c r="G21" s="317"/>
      <c r="H21" s="317"/>
    </row>
    <row r="22" spans="1:8" s="15" customFormat="1" ht="12.75">
      <c r="A22" s="317"/>
      <c r="B22" s="317"/>
      <c r="C22" s="317"/>
      <c r="D22" s="317"/>
      <c r="E22" s="317"/>
      <c r="F22" s="317"/>
      <c r="G22" s="317"/>
      <c r="H22" s="31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2011-05-11T09:00:26Z</cp:lastPrinted>
  <dcterms:created xsi:type="dcterms:W3CDTF">2001-05-18T10:51:57Z</dcterms:created>
  <dcterms:modified xsi:type="dcterms:W3CDTF">2011-06-10T11:14:40Z</dcterms:modified>
  <cp:category/>
  <cp:version/>
  <cp:contentType/>
  <cp:contentStatus/>
</cp:coreProperties>
</file>